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4065" windowHeight="6135"/>
  </bookViews>
  <sheets>
    <sheet name="Бюджет, 1-ви семстър" sheetId="1" r:id="rId1"/>
    <sheet name="Бюджет, 2-ри семстър" sheetId="3" r:id="rId2"/>
    <sheet name="Годишен" sheetId="13" r:id="rId3"/>
    <sheet name="Номенклатури" sheetId="4" r:id="rId4"/>
  </sheets>
  <calcPr calcId="124519"/>
</workbook>
</file>

<file path=xl/calcChain.xml><?xml version="1.0" encoding="utf-8"?>
<calcChain xmlns="http://schemas.openxmlformats.org/spreadsheetml/2006/main">
  <c r="C3" i="13"/>
  <c r="C4"/>
  <c r="C5"/>
  <c r="C6"/>
  <c r="C7"/>
  <c r="C23" s="1"/>
  <c r="C8"/>
  <c r="C9"/>
  <c r="C10"/>
  <c r="C11"/>
  <c r="C12"/>
  <c r="C13"/>
  <c r="C14"/>
  <c r="C15"/>
  <c r="C16"/>
  <c r="C17"/>
  <c r="C18"/>
  <c r="C19"/>
  <c r="C20"/>
  <c r="C21"/>
  <c r="C22"/>
  <c r="G14" i="3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13"/>
  <c r="B14" i="1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13"/>
  <c r="D30"/>
  <c r="E30"/>
  <c r="D27"/>
  <c r="E27"/>
  <c r="F27"/>
  <c r="G27"/>
  <c r="C24"/>
  <c r="D24"/>
  <c r="D21"/>
  <c r="E21"/>
  <c r="H21"/>
  <c r="D18"/>
  <c r="E18"/>
  <c r="F18"/>
  <c r="G18"/>
  <c r="H17"/>
  <c r="H15"/>
  <c r="D13"/>
  <c r="E13"/>
  <c r="H14"/>
  <c r="H16"/>
  <c r="D19"/>
  <c r="E19"/>
  <c r="H19"/>
  <c r="D20"/>
  <c r="E20"/>
  <c r="D22"/>
  <c r="E22"/>
  <c r="F22"/>
  <c r="G22"/>
  <c r="D23"/>
  <c r="E23"/>
  <c r="C25"/>
  <c r="D25"/>
  <c r="E25"/>
  <c r="D26"/>
  <c r="E26"/>
  <c r="F26"/>
  <c r="G26"/>
  <c r="D28"/>
  <c r="E28"/>
  <c r="D29"/>
  <c r="E29"/>
  <c r="F29"/>
  <c r="G29"/>
  <c r="D31"/>
  <c r="E31"/>
  <c r="D32"/>
  <c r="E32"/>
  <c r="F32"/>
  <c r="G32"/>
  <c r="D8"/>
  <c r="E8"/>
  <c r="F8"/>
  <c r="G8"/>
  <c r="C10"/>
  <c r="C33"/>
  <c r="C34"/>
  <c r="D9"/>
  <c r="D5"/>
  <c r="D10"/>
  <c r="D6"/>
  <c r="D7"/>
  <c r="E5"/>
  <c r="E6"/>
  <c r="F6"/>
  <c r="E7"/>
  <c r="F5"/>
  <c r="F7"/>
  <c r="G5"/>
  <c r="H5"/>
  <c r="C38"/>
  <c r="C37"/>
  <c r="C36"/>
  <c r="G7"/>
  <c r="C19" i="3"/>
  <c r="D19"/>
  <c r="C5"/>
  <c r="D5"/>
  <c r="E5"/>
  <c r="C6"/>
  <c r="D6"/>
  <c r="E6"/>
  <c r="F6"/>
  <c r="C7"/>
  <c r="D7"/>
  <c r="E7"/>
  <c r="F7"/>
  <c r="C8"/>
  <c r="D8"/>
  <c r="E8"/>
  <c r="F8"/>
  <c r="B24"/>
  <c r="B25"/>
  <c r="B33"/>
  <c r="B10"/>
  <c r="C30"/>
  <c r="C21"/>
  <c r="C13"/>
  <c r="C18"/>
  <c r="C20"/>
  <c r="C22"/>
  <c r="C23"/>
  <c r="C24"/>
  <c r="C25"/>
  <c r="C26"/>
  <c r="C27"/>
  <c r="C33"/>
  <c r="C28"/>
  <c r="C29"/>
  <c r="C31"/>
  <c r="C32"/>
  <c r="D30"/>
  <c r="D21"/>
  <c r="D13"/>
  <c r="D18"/>
  <c r="D20"/>
  <c r="D22"/>
  <c r="D23"/>
  <c r="D24"/>
  <c r="D25"/>
  <c r="D26"/>
  <c r="D28"/>
  <c r="D29"/>
  <c r="D31"/>
  <c r="D32"/>
  <c r="E30"/>
  <c r="E13"/>
  <c r="E18"/>
  <c r="E20"/>
  <c r="E22"/>
  <c r="E23"/>
  <c r="E24"/>
  <c r="E25"/>
  <c r="E26"/>
  <c r="E28"/>
  <c r="E29"/>
  <c r="E31"/>
  <c r="E32"/>
  <c r="F13"/>
  <c r="F18"/>
  <c r="F20"/>
  <c r="F22"/>
  <c r="F23"/>
  <c r="F24"/>
  <c r="F25"/>
  <c r="F26"/>
  <c r="F27"/>
  <c r="F28"/>
  <c r="F29"/>
  <c r="F30"/>
  <c r="F31"/>
  <c r="F32"/>
  <c r="F33"/>
  <c r="B36"/>
  <c r="C36"/>
  <c r="F36"/>
  <c r="B37"/>
  <c r="C37"/>
  <c r="F37"/>
  <c r="B38"/>
  <c r="C38"/>
  <c r="F38"/>
  <c r="F5"/>
  <c r="G6" i="1"/>
  <c r="H6"/>
  <c r="H7"/>
  <c r="F28"/>
  <c r="G28"/>
  <c r="H28"/>
  <c r="F20"/>
  <c r="G20"/>
  <c r="H20"/>
  <c r="F30"/>
  <c r="G30"/>
  <c r="H30"/>
  <c r="B34" i="3"/>
  <c r="C9"/>
  <c r="C10"/>
  <c r="C34"/>
  <c r="D9"/>
  <c r="D10"/>
  <c r="D37"/>
  <c r="D38"/>
  <c r="E19"/>
  <c r="D33"/>
  <c r="D36"/>
  <c r="F31" i="1"/>
  <c r="G31"/>
  <c r="F25"/>
  <c r="G25"/>
  <c r="H25"/>
  <c r="F23"/>
  <c r="G23"/>
  <c r="H23"/>
  <c r="F13"/>
  <c r="D37"/>
  <c r="E24"/>
  <c r="F24"/>
  <c r="G24"/>
  <c r="D33"/>
  <c r="D38"/>
  <c r="D36"/>
  <c r="D34"/>
  <c r="E9"/>
  <c r="E10"/>
  <c r="H8"/>
  <c r="H32"/>
  <c r="H29"/>
  <c r="H26"/>
  <c r="H22"/>
  <c r="H18"/>
  <c r="H24"/>
  <c r="H27"/>
  <c r="G13"/>
  <c r="F37"/>
  <c r="F33"/>
  <c r="F38"/>
  <c r="F36"/>
  <c r="E33" i="3"/>
  <c r="E36"/>
  <c r="E38"/>
  <c r="E37"/>
  <c r="E34" i="1"/>
  <c r="F9"/>
  <c r="F10"/>
  <c r="F34"/>
  <c r="G9"/>
  <c r="E37"/>
  <c r="E38"/>
  <c r="H31"/>
  <c r="G10"/>
  <c r="E36"/>
  <c r="E33"/>
  <c r="H9"/>
  <c r="H10"/>
  <c r="D34" i="3"/>
  <c r="E9"/>
  <c r="E10"/>
  <c r="G38" i="1"/>
  <c r="G36"/>
  <c r="G33"/>
  <c r="H33"/>
  <c r="G37"/>
  <c r="H13"/>
  <c r="E34" i="3"/>
  <c r="F9"/>
  <c r="F10"/>
  <c r="F34"/>
  <c r="G34" i="1"/>
  <c r="H37"/>
  <c r="H38"/>
  <c r="H36"/>
</calcChain>
</file>

<file path=xl/comments1.xml><?xml version="1.0" encoding="utf-8"?>
<comments xmlns="http://schemas.openxmlformats.org/spreadsheetml/2006/main">
  <authors>
    <author>Stephen Drazhev</author>
    <author>Prof. Dr Stephen Drazhev, Chairman</author>
  </authors>
  <commentList>
    <comment ref="D5" authorId="0">
      <text>
        <r>
          <rPr>
            <b/>
            <sz val="8"/>
            <color indexed="81"/>
            <rFont val="Tahoma"/>
          </rPr>
          <t>Stephen Drazhev:</t>
        </r>
        <r>
          <rPr>
            <sz val="8"/>
            <color indexed="81"/>
            <rFont val="Tahoma"/>
          </rPr>
          <t xml:space="preserve">
If Функция за попълване на клетките по колони</t>
        </r>
      </text>
    </comment>
    <comment ref="C19" authorId="1">
      <text>
        <r>
          <rPr>
            <b/>
            <sz val="8"/>
            <color indexed="81"/>
            <rFont val="Tahoma"/>
          </rPr>
          <t xml:space="preserve">Изчисли чрез допълнителна таблица </t>
        </r>
      </text>
    </comment>
  </commentList>
</comments>
</file>

<file path=xl/sharedStrings.xml><?xml version="1.0" encoding="utf-8"?>
<sst xmlns="http://schemas.openxmlformats.org/spreadsheetml/2006/main" count="109" uniqueCount="51">
  <si>
    <t>Приходи</t>
  </si>
  <si>
    <t>От семейството</t>
  </si>
  <si>
    <t>От стипендия</t>
  </si>
  <si>
    <t>От почасова работа</t>
  </si>
  <si>
    <t>Други</t>
  </si>
  <si>
    <t>За квартира</t>
  </si>
  <si>
    <t>Ел.Енергия</t>
  </si>
  <si>
    <t>ВиК</t>
  </si>
  <si>
    <t>Всичко приходи</t>
  </si>
  <si>
    <t>Септември</t>
  </si>
  <si>
    <t>Зимен Семестър</t>
  </si>
  <si>
    <t>Октомври</t>
  </si>
  <si>
    <t>Ноември</t>
  </si>
  <si>
    <t>Декември</t>
  </si>
  <si>
    <t>Януари</t>
  </si>
  <si>
    <t>Телефон БТК</t>
  </si>
  <si>
    <t>МОБ</t>
  </si>
  <si>
    <t>Интернет</t>
  </si>
  <si>
    <t>Храна</t>
  </si>
  <si>
    <t>Козметика, лекарства</t>
  </si>
  <si>
    <t>Посрещане на гости</t>
  </si>
  <si>
    <t>Подаръци</t>
  </si>
  <si>
    <t>Учебни материали</t>
  </si>
  <si>
    <t>Такса обучение, 90/5</t>
  </si>
  <si>
    <t>Членски внос, 40/12</t>
  </si>
  <si>
    <t>Транспорт в града</t>
  </si>
  <si>
    <t>Транспорт междуградски</t>
  </si>
  <si>
    <t>Хигиена</t>
  </si>
  <si>
    <t>Красота/Фризьор, фитнес</t>
  </si>
  <si>
    <t>Развлечения</t>
  </si>
  <si>
    <t>Книги, вестници, CDs</t>
  </si>
  <si>
    <t>Общо Разходи</t>
  </si>
  <si>
    <t>Удвоена сума на спестените средства</t>
  </si>
  <si>
    <t>Баланс</t>
  </si>
  <si>
    <t>Разходи</t>
  </si>
  <si>
    <t>Average/Среден разход</t>
  </si>
  <si>
    <t>Min разход</t>
  </si>
  <si>
    <t>Max разход</t>
  </si>
  <si>
    <t>Летен Семестър</t>
  </si>
  <si>
    <t>Февруари</t>
  </si>
  <si>
    <t>Март</t>
  </si>
  <si>
    <t>Април</t>
  </si>
  <si>
    <t>Май</t>
  </si>
  <si>
    <t>Юни</t>
  </si>
  <si>
    <t>ОБЩО</t>
  </si>
  <si>
    <t>Номенклатура на разходите</t>
  </si>
  <si>
    <t>Годишни разходи ОБЩО</t>
  </si>
  <si>
    <t>Вид разход</t>
  </si>
  <si>
    <t>Годишно</t>
  </si>
  <si>
    <t>№ по ред</t>
  </si>
  <si>
    <t>ЛИЧЕН БЮДЖЕТ .:::::::: Учебна година 2009-2010 :::::::::::::::::.</t>
  </si>
</sst>
</file>

<file path=xl/styles.xml><?xml version="1.0" encoding="utf-8"?>
<styleSheet xmlns="http://schemas.openxmlformats.org/spreadsheetml/2006/main">
  <numFmts count="2">
    <numFmt numFmtId="8" formatCode="#,##0.00\ &quot;лв&quot;;[Red]\-#,##0.00\ &quot;лв&quot;"/>
    <numFmt numFmtId="164" formatCode="#,##0.00\ &quot;лв&quot;"/>
  </numFmts>
  <fonts count="26">
    <font>
      <sz val="10"/>
      <name val="Arial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indexed="9"/>
      <name val="Arial"/>
      <family val="2"/>
      <charset val="204"/>
    </font>
    <font>
      <b/>
      <sz val="16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6"/>
      <color indexed="12"/>
      <name val="Arial"/>
      <family val="2"/>
      <charset val="204"/>
    </font>
    <font>
      <sz val="10"/>
      <color indexed="12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name val="Lucida Sans"/>
      <family val="2"/>
    </font>
    <font>
      <b/>
      <sz val="12"/>
      <color indexed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6"/>
      <color indexed="16"/>
      <name val="Arial"/>
      <family val="2"/>
      <charset val="204"/>
    </font>
    <font>
      <sz val="10"/>
      <color indexed="16"/>
      <name val="Arial"/>
      <family val="2"/>
      <charset val="204"/>
    </font>
    <font>
      <b/>
      <sz val="8"/>
      <color indexed="81"/>
      <name val="Tahoma"/>
    </font>
    <font>
      <b/>
      <sz val="10"/>
      <color indexed="10"/>
      <name val="Arial"/>
      <family val="2"/>
      <charset val="204"/>
    </font>
    <font>
      <sz val="8"/>
      <color indexed="81"/>
      <name val="Tahoma"/>
    </font>
    <font>
      <sz val="14"/>
      <name val="Arial"/>
      <family val="2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theme="3" tint="-0.499984740745262"/>
      <name val="Lucida Sans"/>
      <family val="2"/>
    </font>
    <font>
      <b/>
      <sz val="12"/>
      <color theme="0"/>
      <name val="Lucida Sans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theme="5" tint="-0.249977111117893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164" fontId="0" fillId="2" borderId="1" xfId="0" applyNumberFormat="1" applyFill="1" applyBorder="1"/>
    <xf numFmtId="0" fontId="8" fillId="2" borderId="2" xfId="0" applyFont="1" applyFill="1" applyBorder="1"/>
    <xf numFmtId="164" fontId="0" fillId="3" borderId="1" xfId="0" applyNumberFormat="1" applyFill="1" applyBorder="1"/>
    <xf numFmtId="164" fontId="0" fillId="0" borderId="1" xfId="0" applyNumberFormat="1" applyFill="1" applyBorder="1"/>
    <xf numFmtId="164" fontId="9" fillId="4" borderId="1" xfId="0" applyNumberFormat="1" applyFont="1" applyFill="1" applyBorder="1"/>
    <xf numFmtId="0" fontId="10" fillId="5" borderId="1" xfId="0" applyFont="1" applyFill="1" applyBorder="1"/>
    <xf numFmtId="8" fontId="10" fillId="5" borderId="1" xfId="0" applyNumberFormat="1" applyFont="1" applyFill="1" applyBorder="1"/>
    <xf numFmtId="0" fontId="0" fillId="0" borderId="1" xfId="0" applyBorder="1"/>
    <xf numFmtId="0" fontId="1" fillId="0" borderId="1" xfId="0" applyFont="1" applyBorder="1"/>
    <xf numFmtId="8" fontId="0" fillId="0" borderId="1" xfId="0" applyNumberFormat="1" applyBorder="1"/>
    <xf numFmtId="0" fontId="1" fillId="6" borderId="1" xfId="0" applyFont="1" applyFill="1" applyBorder="1"/>
    <xf numFmtId="8" fontId="0" fillId="6" borderId="1" xfId="0" applyNumberFormat="1" applyFill="1" applyBorder="1"/>
    <xf numFmtId="0" fontId="11" fillId="0" borderId="1" xfId="0" applyFont="1" applyBorder="1" applyAlignment="1">
      <alignment horizontal="left" indent="1"/>
    </xf>
    <xf numFmtId="0" fontId="11" fillId="2" borderId="1" xfId="0" applyFont="1" applyFill="1" applyBorder="1" applyAlignment="1">
      <alignment horizontal="left" indent="1"/>
    </xf>
    <xf numFmtId="0" fontId="11" fillId="0" borderId="1" xfId="0" applyFont="1" applyBorder="1" applyAlignment="1">
      <alignment horizontal="left" wrapText="1" indent="1"/>
    </xf>
    <xf numFmtId="0" fontId="11" fillId="3" borderId="1" xfId="0" applyFont="1" applyFill="1" applyBorder="1" applyAlignment="1">
      <alignment horizontal="left" indent="1"/>
    </xf>
    <xf numFmtId="0" fontId="11" fillId="0" borderId="1" xfId="0" applyFont="1" applyFill="1" applyBorder="1" applyAlignment="1">
      <alignment horizontal="left" indent="1"/>
    </xf>
    <xf numFmtId="0" fontId="12" fillId="4" borderId="1" xfId="0" applyFont="1" applyFill="1" applyBorder="1"/>
    <xf numFmtId="0" fontId="11" fillId="4" borderId="1" xfId="0" applyFont="1" applyFill="1" applyBorder="1" applyAlignment="1">
      <alignment horizontal="left" indent="1"/>
    </xf>
    <xf numFmtId="164" fontId="0" fillId="4" borderId="1" xfId="0" applyNumberFormat="1" applyFill="1" applyBorder="1"/>
    <xf numFmtId="164" fontId="9" fillId="7" borderId="1" xfId="0" applyNumberFormat="1" applyFont="1" applyFill="1" applyBorder="1"/>
    <xf numFmtId="0" fontId="13" fillId="7" borderId="1" xfId="0" applyFont="1" applyFill="1" applyBorder="1"/>
    <xf numFmtId="0" fontId="0" fillId="0" borderId="0" xfId="0" applyFill="1"/>
    <xf numFmtId="0" fontId="14" fillId="3" borderId="2" xfId="0" applyFont="1" applyFill="1" applyBorder="1"/>
    <xf numFmtId="0" fontId="9" fillId="2" borderId="1" xfId="0" applyFont="1" applyFill="1" applyBorder="1"/>
    <xf numFmtId="0" fontId="18" fillId="4" borderId="1" xfId="0" applyFont="1" applyFill="1" applyBorder="1" applyAlignment="1">
      <alignment horizontal="center"/>
    </xf>
    <xf numFmtId="0" fontId="0" fillId="2" borderId="1" xfId="0" applyFill="1" applyBorder="1"/>
    <xf numFmtId="164" fontId="9" fillId="2" borderId="1" xfId="0" applyNumberFormat="1" applyFont="1" applyFill="1" applyBorder="1"/>
    <xf numFmtId="0" fontId="8" fillId="2" borderId="1" xfId="0" applyFont="1" applyFill="1" applyBorder="1" applyAlignment="1">
      <alignment horizontal="center"/>
    </xf>
    <xf numFmtId="0" fontId="20" fillId="0" borderId="3" xfId="0" applyFont="1" applyBorder="1"/>
    <xf numFmtId="0" fontId="20" fillId="0" borderId="4" xfId="0" applyFont="1" applyBorder="1"/>
    <xf numFmtId="0" fontId="0" fillId="0" borderId="5" xfId="0" applyBorder="1"/>
    <xf numFmtId="0" fontId="11" fillId="0" borderId="6" xfId="0" applyFont="1" applyBorder="1" applyAlignment="1">
      <alignment horizontal="left" indent="1"/>
    </xf>
    <xf numFmtId="0" fontId="0" fillId="3" borderId="5" xfId="0" applyFill="1" applyBorder="1"/>
    <xf numFmtId="0" fontId="11" fillId="3" borderId="6" xfId="0" applyFont="1" applyFill="1" applyBorder="1" applyAlignment="1">
      <alignment horizontal="left" indent="1"/>
    </xf>
    <xf numFmtId="0" fontId="11" fillId="0" borderId="6" xfId="0" applyFont="1" applyFill="1" applyBorder="1" applyAlignment="1">
      <alignment horizontal="left" indent="1"/>
    </xf>
    <xf numFmtId="0" fontId="0" fillId="3" borderId="7" xfId="0" applyFill="1" applyBorder="1"/>
    <xf numFmtId="0" fontId="11" fillId="3" borderId="8" xfId="0" applyFont="1" applyFill="1" applyBorder="1" applyAlignment="1">
      <alignment horizontal="left" indent="1"/>
    </xf>
    <xf numFmtId="0" fontId="21" fillId="0" borderId="0" xfId="0" applyFont="1"/>
    <xf numFmtId="0" fontId="11" fillId="0" borderId="9" xfId="0" applyFont="1" applyBorder="1" applyAlignment="1">
      <alignment horizontal="left" indent="1"/>
    </xf>
    <xf numFmtId="0" fontId="11" fillId="0" borderId="9" xfId="0" applyFont="1" applyFill="1" applyBorder="1" applyAlignment="1">
      <alignment horizontal="left" indent="1"/>
    </xf>
    <xf numFmtId="164" fontId="0" fillId="10" borderId="1" xfId="0" applyNumberFormat="1" applyFill="1" applyBorder="1"/>
    <xf numFmtId="0" fontId="22" fillId="0" borderId="12" xfId="0" applyFont="1" applyBorder="1"/>
    <xf numFmtId="0" fontId="22" fillId="0" borderId="13" xfId="0" applyFont="1" applyBorder="1"/>
    <xf numFmtId="0" fontId="24" fillId="3" borderId="9" xfId="0" applyFont="1" applyFill="1" applyBorder="1" applyAlignment="1">
      <alignment horizontal="left" indent="1"/>
    </xf>
    <xf numFmtId="0" fontId="24" fillId="3" borderId="14" xfId="0" applyFont="1" applyFill="1" applyBorder="1" applyAlignment="1">
      <alignment horizontal="left" indent="1"/>
    </xf>
    <xf numFmtId="164" fontId="23" fillId="0" borderId="9" xfId="0" applyNumberFormat="1" applyFont="1" applyBorder="1"/>
    <xf numFmtId="0" fontId="25" fillId="11" borderId="1" xfId="0" applyFont="1" applyFill="1" applyBorder="1" applyAlignment="1">
      <alignment horizontal="left" indent="1"/>
    </xf>
    <xf numFmtId="164" fontId="1" fillId="0" borderId="1" xfId="0" applyNumberFormat="1" applyFont="1" applyBorder="1"/>
    <xf numFmtId="0" fontId="2" fillId="4" borderId="0" xfId="0" applyFont="1" applyFill="1" applyAlignment="1"/>
    <xf numFmtId="0" fontId="3" fillId="8" borderId="0" xfId="0" applyFont="1" applyFill="1" applyAlignment="1">
      <alignment horizontal="center"/>
    </xf>
    <xf numFmtId="0" fontId="6" fillId="2" borderId="9" xfId="0" applyFont="1" applyFill="1" applyBorder="1" applyAlignment="1"/>
    <xf numFmtId="0" fontId="7" fillId="2" borderId="10" xfId="0" applyFont="1" applyFill="1" applyBorder="1" applyAlignment="1"/>
    <xf numFmtId="0" fontId="7" fillId="2" borderId="11" xfId="0" applyFont="1" applyFill="1" applyBorder="1" applyAlignment="1"/>
    <xf numFmtId="0" fontId="4" fillId="4" borderId="9" xfId="0" applyFont="1" applyFill="1" applyBorder="1" applyAlignment="1"/>
    <xf numFmtId="0" fontId="5" fillId="4" borderId="10" xfId="0" applyFont="1" applyFill="1" applyBorder="1" applyAlignment="1"/>
    <xf numFmtId="0" fontId="5" fillId="4" borderId="11" xfId="0" applyFont="1" applyFill="1" applyBorder="1" applyAlignment="1"/>
    <xf numFmtId="0" fontId="3" fillId="9" borderId="0" xfId="0" applyFont="1" applyFill="1" applyAlignment="1">
      <alignment horizontal="center"/>
    </xf>
    <xf numFmtId="0" fontId="15" fillId="3" borderId="9" xfId="0" applyFont="1" applyFill="1" applyBorder="1" applyAlignment="1"/>
    <xf numFmtId="0" fontId="16" fillId="3" borderId="10" xfId="0" applyFont="1" applyFill="1" applyBorder="1" applyAlignment="1"/>
    <xf numFmtId="0" fontId="16" fillId="3" borderId="11" xfId="0" applyFont="1" applyFill="1" applyBorder="1" applyAlignment="1"/>
  </cellXfs>
  <cellStyles count="1">
    <cellStyle name="Normal" xfId="0" builtinId="0"/>
  </cellStyles>
  <dxfs count="5">
    <dxf>
      <border outline="0"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.00\ &quot;лв&quot;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plotArea>
      <c:layout>
        <c:manualLayout>
          <c:layoutTarget val="inner"/>
          <c:xMode val="edge"/>
          <c:yMode val="edge"/>
          <c:x val="2.3346303501945526E-2"/>
          <c:y val="4.132242521744043E-2"/>
          <c:w val="0.96108949416342415"/>
          <c:h val="0.9063385264358601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val>
            <c:numRef>
              <c:f>'Бюджет, 1-ви семстър'!$H$13:$H$32</c:f>
              <c:numCache>
                <c:formatCode>#,##0.00\ "лв"</c:formatCode>
                <c:ptCount val="20"/>
                <c:pt idx="0">
                  <c:v>600</c:v>
                </c:pt>
                <c:pt idx="1">
                  <c:v>151.69999999999999</c:v>
                </c:pt>
                <c:pt idx="2">
                  <c:v>24</c:v>
                </c:pt>
                <c:pt idx="3">
                  <c:v>50.8</c:v>
                </c:pt>
                <c:pt idx="4">
                  <c:v>160.32999999999998</c:v>
                </c:pt>
                <c:pt idx="5">
                  <c:v>100</c:v>
                </c:pt>
                <c:pt idx="6">
                  <c:v>820</c:v>
                </c:pt>
                <c:pt idx="7">
                  <c:v>30</c:v>
                </c:pt>
                <c:pt idx="8">
                  <c:v>124</c:v>
                </c:pt>
                <c:pt idx="9">
                  <c:v>30</c:v>
                </c:pt>
                <c:pt idx="10">
                  <c:v>100</c:v>
                </c:pt>
                <c:pt idx="11">
                  <c:v>90</c:v>
                </c:pt>
                <c:pt idx="12">
                  <c:v>16.666666666666668</c:v>
                </c:pt>
                <c:pt idx="13">
                  <c:v>100</c:v>
                </c:pt>
                <c:pt idx="14">
                  <c:v>120</c:v>
                </c:pt>
                <c:pt idx="15">
                  <c:v>25</c:v>
                </c:pt>
                <c:pt idx="16">
                  <c:v>30</c:v>
                </c:pt>
                <c:pt idx="17">
                  <c:v>100</c:v>
                </c:pt>
                <c:pt idx="18">
                  <c:v>60</c:v>
                </c:pt>
                <c:pt idx="19">
                  <c:v>45</c:v>
                </c:pt>
              </c:numCache>
            </c:numRef>
          </c:val>
        </c:ser>
        <c:gapWidth val="20"/>
        <c:overlap val="50"/>
        <c:axId val="45356544"/>
        <c:axId val="45358080"/>
      </c:barChart>
      <c:catAx>
        <c:axId val="45356544"/>
        <c:scaling>
          <c:orientation val="maxMin"/>
        </c:scaling>
        <c:delete val="1"/>
        <c:axPos val="l"/>
        <c:majorGridlines>
          <c:spPr>
            <a:ln w="3175">
              <a:solidFill>
                <a:srgbClr val="FF9900"/>
              </a:solidFill>
              <a:prstDash val="solid"/>
            </a:ln>
          </c:spPr>
        </c:majorGridlines>
        <c:tickLblPos val="nextTo"/>
        <c:crossAx val="45358080"/>
        <c:crosses val="autoZero"/>
        <c:auto val="1"/>
        <c:lblAlgn val="ctr"/>
        <c:lblOffset val="100"/>
      </c:catAx>
      <c:valAx>
        <c:axId val="45358080"/>
        <c:scaling>
          <c:orientation val="minMax"/>
        </c:scaling>
        <c:delete val="1"/>
        <c:axPos val="t"/>
        <c:majorGridlines>
          <c:spPr>
            <a:ln w="3175">
              <a:solidFill>
                <a:srgbClr val="FF6600"/>
              </a:solidFill>
              <a:prstDash val="solid"/>
            </a:ln>
          </c:spPr>
        </c:majorGridlines>
        <c:numFmt formatCode="#,##0.00\ &quot;лв&quot;" sourceLinked="1"/>
        <c:tickLblPos val="nextTo"/>
        <c:crossAx val="45356544"/>
        <c:crosses val="autoZero"/>
        <c:crossBetween val="midCat"/>
      </c:valAx>
      <c:spPr>
        <a:gradFill rotWithShape="0">
          <a:gsLst>
            <a:gs pos="0">
              <a:srgbClr val="FFFFCC">
                <a:gamma/>
                <a:shade val="46275"/>
                <a:invGamma/>
              </a:srgbClr>
            </a:gs>
            <a:gs pos="100000">
              <a:srgbClr val="FFFFCC"/>
            </a:gs>
          </a:gsLst>
          <a:lin ang="0" scaled="1"/>
        </a:gradFill>
        <a:ln w="25400">
          <a:noFill/>
        </a:ln>
      </c:spPr>
    </c:plotArea>
    <c:plotVisOnly val="1"/>
    <c:dispBlanksAs val="gap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</xdr:row>
      <xdr:rowOff>180975</xdr:rowOff>
    </xdr:from>
    <xdr:to>
      <xdr:col>12</xdr:col>
      <xdr:colOff>38100</xdr:colOff>
      <xdr:row>32</xdr:row>
      <xdr:rowOff>142875</xdr:rowOff>
    </xdr:to>
    <xdr:graphicFrame macro="">
      <xdr:nvGraphicFramePr>
        <xdr:cNvPr id="105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523875</xdr:colOff>
      <xdr:row>32</xdr:row>
      <xdr:rowOff>209551</xdr:rowOff>
    </xdr:from>
    <xdr:to>
      <xdr:col>12</xdr:col>
      <xdr:colOff>28575</xdr:colOff>
      <xdr:row>40</xdr:row>
      <xdr:rowOff>47625</xdr:rowOff>
    </xdr:to>
    <xdr:sp macro="" textlink="">
      <xdr:nvSpPr>
        <xdr:cNvPr id="1029" name="AutoShape 5"/>
        <xdr:cNvSpPr>
          <a:spLocks noChangeArrowheads="1"/>
        </xdr:cNvSpPr>
      </xdr:nvSpPr>
      <xdr:spPr bwMode="auto">
        <a:xfrm>
          <a:off x="8343900" y="6010276"/>
          <a:ext cx="1943100" cy="1219199"/>
        </a:xfrm>
        <a:prstGeom prst="wedgeRoundRectCallout">
          <a:avLst>
            <a:gd name="adj1" fmla="val -94427"/>
            <a:gd name="adj2" fmla="val -26101"/>
            <a:gd name="adj3" fmla="val 16667"/>
          </a:avLst>
        </a:prstGeom>
        <a:solidFill>
          <a:srgbClr val="FF6600"/>
        </a:solidFill>
        <a:ln w="9525">
          <a:solidFill>
            <a:srgbClr val="00FF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bg-BG" sz="1600" b="1" i="0" strike="noStrike">
              <a:solidFill>
                <a:srgbClr val="FFFFFF"/>
              </a:solidFill>
              <a:latin typeface="Arial"/>
              <a:cs typeface="Arial"/>
            </a:rPr>
            <a:t>Основи функции</a:t>
          </a:r>
        </a:p>
        <a:p>
          <a:pPr algn="l" rtl="0">
            <a:defRPr sz="1000"/>
          </a:pPr>
          <a:r>
            <a:rPr lang="en-US" sz="1600" b="1" i="0" strike="noStrike">
              <a:solidFill>
                <a:srgbClr val="FFFFFF"/>
              </a:solidFill>
              <a:latin typeface="Arial"/>
              <a:cs typeface="Arial"/>
            </a:rPr>
            <a:t>MIN</a:t>
          </a:r>
        </a:p>
        <a:p>
          <a:pPr algn="l" rtl="0">
            <a:defRPr sz="1000"/>
          </a:pPr>
          <a:r>
            <a:rPr lang="en-US" sz="1600" b="1" i="0" strike="noStrike">
              <a:solidFill>
                <a:srgbClr val="FFFFFF"/>
              </a:solidFill>
              <a:latin typeface="Arial"/>
              <a:cs typeface="Arial"/>
            </a:rPr>
            <a:t>MAX</a:t>
          </a:r>
        </a:p>
        <a:p>
          <a:pPr algn="l" rtl="0">
            <a:defRPr sz="1000"/>
          </a:pPr>
          <a:r>
            <a:rPr lang="en-US" sz="1600" b="1" i="0" strike="noStrike">
              <a:solidFill>
                <a:srgbClr val="FFFFFF"/>
              </a:solidFill>
              <a:latin typeface="Arial"/>
              <a:cs typeface="Arial"/>
            </a:rPr>
            <a:t>AVERAGE</a:t>
          </a:r>
        </a:p>
      </xdr:txBody>
    </xdr:sp>
    <xdr:clientData/>
  </xdr:twoCellAnchor>
  <xdr:twoCellAnchor>
    <xdr:from>
      <xdr:col>8</xdr:col>
      <xdr:colOff>304800</xdr:colOff>
      <xdr:row>3</xdr:row>
      <xdr:rowOff>161925</xdr:rowOff>
    </xdr:from>
    <xdr:to>
      <xdr:col>11</xdr:col>
      <xdr:colOff>342900</xdr:colOff>
      <xdr:row>9</xdr:row>
      <xdr:rowOff>0</xdr:rowOff>
    </xdr:to>
    <xdr:sp macro="" textlink="">
      <xdr:nvSpPr>
        <xdr:cNvPr id="1030" name="AutoShape 6"/>
        <xdr:cNvSpPr>
          <a:spLocks noChangeArrowheads="1"/>
        </xdr:cNvSpPr>
      </xdr:nvSpPr>
      <xdr:spPr bwMode="auto">
        <a:xfrm>
          <a:off x="8124825" y="781050"/>
          <a:ext cx="1866900" cy="1123950"/>
        </a:xfrm>
        <a:prstGeom prst="cloudCallout">
          <a:avLst>
            <a:gd name="adj1" fmla="val -63954"/>
            <a:gd name="adj2" fmla="val 59093"/>
          </a:avLst>
        </a:prstGeom>
        <a:solidFill>
          <a:srgbClr val="00CCFF"/>
        </a:solidFill>
        <a:ln w="9525">
          <a:solidFill>
            <a:srgbClr val="00FFFF"/>
          </a:solidFill>
          <a:round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FF0000"/>
              </a:solidFill>
              <a:latin typeface="Arial"/>
              <a:cs typeface="Arial"/>
            </a:rPr>
            <a:t>SUM - </a:t>
          </a:r>
          <a:r>
            <a:rPr lang="bg-BG" sz="1400" b="1" i="0" strike="noStrike">
              <a:solidFill>
                <a:srgbClr val="FF0000"/>
              </a:solidFill>
              <a:latin typeface="Arial"/>
              <a:cs typeface="Arial"/>
            </a:rPr>
            <a:t>ФУНКЦИЯ ЗА СУМИРАНЕ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133351</xdr:colOff>
      <xdr:row>3</xdr:row>
      <xdr:rowOff>19051</xdr:rowOff>
    </xdr:from>
    <xdr:to>
      <xdr:col>6</xdr:col>
      <xdr:colOff>1257301</xdr:colOff>
      <xdr:row>8</xdr:row>
      <xdr:rowOff>123825</xdr:rowOff>
    </xdr:to>
    <xdr:sp macro="" textlink="">
      <xdr:nvSpPr>
        <xdr:cNvPr id="2" name="Sun 1"/>
        <xdr:cNvSpPr/>
      </xdr:nvSpPr>
      <xdr:spPr>
        <a:xfrm>
          <a:off x="6324601" y="638176"/>
          <a:ext cx="1123950" cy="1009649"/>
        </a:xfrm>
        <a:prstGeom prst="sun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bg-BG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190500</xdr:rowOff>
    </xdr:from>
    <xdr:to>
      <xdr:col>10</xdr:col>
      <xdr:colOff>152400</xdr:colOff>
      <xdr:row>7</xdr:row>
      <xdr:rowOff>66675</xdr:rowOff>
    </xdr:to>
    <xdr:sp macro="" textlink="">
      <xdr:nvSpPr>
        <xdr:cNvPr id="6145" name="WordArt 1"/>
        <xdr:cNvSpPr>
          <a:spLocks noChangeArrowheads="1" noChangeShapeType="1" noTextEdit="1"/>
        </xdr:cNvSpPr>
      </xdr:nvSpPr>
      <xdr:spPr bwMode="auto">
        <a:xfrm>
          <a:off x="2695575" y="190500"/>
          <a:ext cx="4876800" cy="11334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b="1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VLOOKUP(...)</a:t>
          </a:r>
          <a:endParaRPr lang="bg-BG" sz="3600" b="1" kern="10" spc="0">
            <a:ln w="9525">
              <a:noFill/>
              <a:round/>
              <a:headEnd/>
              <a:tailEnd/>
            </a:ln>
            <a:solidFill>
              <a:srgbClr val="336699"/>
            </a:solidFill>
            <a:effectLst>
              <a:outerShdw dist="45791" dir="2021404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2:C23" totalsRowShown="0" headerRowDxfId="2" headerRowBorderDxfId="0" tableBorderDxfId="1">
  <autoFilter ref="A2:C23"/>
  <tableColumns count="3">
    <tableColumn id="1" name="№ по ред"/>
    <tableColumn id="2" name="Вид разход" dataDxfId="4"/>
    <tableColumn id="3" name="Годишно" dataDxfId="3"/>
  </tableColumns>
  <tableStyleInfo name="TableStyleDark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topLeftCell="A16" workbookViewId="0">
      <selection activeCell="M36" sqref="M36"/>
    </sheetView>
  </sheetViews>
  <sheetFormatPr defaultRowHeight="12.75"/>
  <cols>
    <col min="1" max="1" width="6.28515625" customWidth="1"/>
    <col min="2" max="2" width="28.28515625" customWidth="1"/>
    <col min="3" max="3" width="15" customWidth="1"/>
    <col min="4" max="4" width="12.85546875" customWidth="1"/>
    <col min="5" max="5" width="12.7109375" customWidth="1"/>
    <col min="6" max="6" width="12.85546875" customWidth="1"/>
    <col min="7" max="7" width="13" customWidth="1"/>
    <col min="8" max="8" width="16.28515625" customWidth="1"/>
  </cols>
  <sheetData>
    <row r="1" spans="1:8" ht="18" customHeight="1">
      <c r="B1" s="52" t="s">
        <v>50</v>
      </c>
      <c r="C1" s="52"/>
      <c r="D1" s="52"/>
      <c r="E1" s="52"/>
      <c r="F1" s="52"/>
      <c r="G1" s="52"/>
    </row>
    <row r="2" spans="1:8" ht="18" customHeight="1">
      <c r="B2" s="53" t="s">
        <v>10</v>
      </c>
      <c r="C2" s="53"/>
      <c r="D2" s="53"/>
      <c r="E2" s="53"/>
      <c r="F2" s="53"/>
      <c r="G2" s="53"/>
    </row>
    <row r="3" spans="1:8">
      <c r="C3" s="4" t="s">
        <v>9</v>
      </c>
      <c r="D3" s="4" t="s">
        <v>11</v>
      </c>
      <c r="E3" s="4" t="s">
        <v>12</v>
      </c>
      <c r="F3" s="4" t="s">
        <v>13</v>
      </c>
      <c r="G3" s="4" t="s">
        <v>14</v>
      </c>
      <c r="H3" s="31" t="s">
        <v>44</v>
      </c>
    </row>
    <row r="4" spans="1:8" ht="20.25">
      <c r="B4" s="54" t="s">
        <v>0</v>
      </c>
      <c r="C4" s="55"/>
      <c r="D4" s="55"/>
      <c r="E4" s="55"/>
      <c r="F4" s="55"/>
      <c r="G4" s="56"/>
      <c r="H4" s="29"/>
    </row>
    <row r="5" spans="1:8">
      <c r="B5" s="15" t="s">
        <v>1</v>
      </c>
      <c r="C5" s="2">
        <v>320</v>
      </c>
      <c r="D5" s="2">
        <f t="shared" ref="D5:G7" si="0">IF(C5&gt;0,C5)</f>
        <v>320</v>
      </c>
      <c r="E5" s="2">
        <f t="shared" si="0"/>
        <v>320</v>
      </c>
      <c r="F5" s="2">
        <f t="shared" si="0"/>
        <v>320</v>
      </c>
      <c r="G5" s="2">
        <f t="shared" si="0"/>
        <v>320</v>
      </c>
      <c r="H5" s="2">
        <f>SUM(C5:G5)</f>
        <v>1600</v>
      </c>
    </row>
    <row r="6" spans="1:8">
      <c r="B6" s="16" t="s">
        <v>2</v>
      </c>
      <c r="C6" s="3">
        <v>90</v>
      </c>
      <c r="D6" s="3">
        <f t="shared" si="0"/>
        <v>90</v>
      </c>
      <c r="E6" s="3">
        <f t="shared" si="0"/>
        <v>90</v>
      </c>
      <c r="F6" s="3">
        <f t="shared" si="0"/>
        <v>90</v>
      </c>
      <c r="G6" s="3">
        <f t="shared" si="0"/>
        <v>90</v>
      </c>
      <c r="H6" s="3">
        <f>SUM(C6:G6)</f>
        <v>450</v>
      </c>
    </row>
    <row r="7" spans="1:8">
      <c r="B7" s="15" t="s">
        <v>3</v>
      </c>
      <c r="C7" s="2">
        <v>70</v>
      </c>
      <c r="D7" s="2">
        <f t="shared" si="0"/>
        <v>70</v>
      </c>
      <c r="E7" s="2">
        <f t="shared" si="0"/>
        <v>70</v>
      </c>
      <c r="F7" s="2">
        <f t="shared" si="0"/>
        <v>70</v>
      </c>
      <c r="G7" s="2">
        <f t="shared" si="0"/>
        <v>70</v>
      </c>
      <c r="H7" s="2">
        <f>SUM(H5:H6)</f>
        <v>2050</v>
      </c>
    </row>
    <row r="8" spans="1:8">
      <c r="B8" s="16" t="s">
        <v>4</v>
      </c>
      <c r="C8" s="3">
        <v>40</v>
      </c>
      <c r="D8" s="3">
        <f>IF(C8&gt;0,C8)</f>
        <v>40</v>
      </c>
      <c r="E8" s="3">
        <f>IF(D8&gt;0,D8)</f>
        <v>40</v>
      </c>
      <c r="F8" s="3">
        <f>IF(E8&gt;0,E8)</f>
        <v>40</v>
      </c>
      <c r="G8" s="3">
        <f>IF(F8&gt;0,F8)</f>
        <v>40</v>
      </c>
      <c r="H8" s="3">
        <f>SUM(C8:G8)</f>
        <v>200</v>
      </c>
    </row>
    <row r="9" spans="1:8" ht="30" customHeight="1">
      <c r="B9" s="17" t="s">
        <v>32</v>
      </c>
      <c r="C9" s="2"/>
      <c r="D9" s="2">
        <f>IF(C34&gt;0,C34*2,0)</f>
        <v>45.07333333333338</v>
      </c>
      <c r="E9" s="2">
        <f>IF(D34&gt;0,D34*2,0)</f>
        <v>105.48000000000025</v>
      </c>
      <c r="F9" s="2">
        <f>IF(E34&gt;0,E34*2,0)</f>
        <v>200.29333333333398</v>
      </c>
      <c r="G9" s="2">
        <f>IF(F34&gt;0,F34*2,0)</f>
        <v>0</v>
      </c>
      <c r="H9" s="2">
        <f>SUM(D9:G9)</f>
        <v>350.8466666666676</v>
      </c>
    </row>
    <row r="10" spans="1:8" ht="18.75" customHeight="1">
      <c r="B10" s="27" t="s">
        <v>8</v>
      </c>
      <c r="C10" s="30">
        <f>SUM(C5:C8)</f>
        <v>520</v>
      </c>
      <c r="D10" s="30">
        <f>SUM(D5:D9)</f>
        <v>565.07333333333338</v>
      </c>
      <c r="E10" s="30">
        <f>SUM(E5:E9)</f>
        <v>625.48000000000025</v>
      </c>
      <c r="F10" s="30">
        <f>SUM(F5:F9)</f>
        <v>720.29333333333398</v>
      </c>
      <c r="G10" s="30">
        <f>SUM(G5:G9)</f>
        <v>520</v>
      </c>
      <c r="H10" s="30">
        <f>SUM(H8:H9)</f>
        <v>550.8466666666676</v>
      </c>
    </row>
    <row r="12" spans="1:8" ht="20.25">
      <c r="B12" s="57" t="s">
        <v>34</v>
      </c>
      <c r="C12" s="58"/>
      <c r="D12" s="58"/>
      <c r="E12" s="58"/>
      <c r="F12" s="58"/>
      <c r="G12" s="59"/>
      <c r="H12" s="28" t="s">
        <v>44</v>
      </c>
    </row>
    <row r="13" spans="1:8">
      <c r="A13">
        <v>1</v>
      </c>
      <c r="B13" s="15" t="str">
        <f>VLOOKUP(A13,Номенклатури!A2:B21,2)</f>
        <v>За квартира</v>
      </c>
      <c r="C13" s="2">
        <v>120</v>
      </c>
      <c r="D13" s="2">
        <f>IF(C13&gt;0,C13)</f>
        <v>120</v>
      </c>
      <c r="E13" s="2">
        <f>IF(D13&gt;0,D13)</f>
        <v>120</v>
      </c>
      <c r="F13" s="2">
        <f>IF(E13&gt;0,E13)</f>
        <v>120</v>
      </c>
      <c r="G13" s="2">
        <f>IF(F13&gt;0,F13)</f>
        <v>120</v>
      </c>
      <c r="H13" s="2">
        <f t="shared" ref="H13:H33" si="1">SUM(C13:G13)</f>
        <v>600</v>
      </c>
    </row>
    <row r="14" spans="1:8">
      <c r="A14">
        <v>2</v>
      </c>
      <c r="B14" s="18" t="str">
        <f>VLOOKUP(A14,Номенклатури!A3:B22,2)</f>
        <v>Ел.Енергия</v>
      </c>
      <c r="C14" s="5">
        <v>5</v>
      </c>
      <c r="D14" s="5">
        <v>21</v>
      </c>
      <c r="E14" s="5">
        <v>33</v>
      </c>
      <c r="F14" s="5">
        <v>42.7</v>
      </c>
      <c r="G14" s="5">
        <v>50</v>
      </c>
      <c r="H14" s="5">
        <f t="shared" si="1"/>
        <v>151.69999999999999</v>
      </c>
    </row>
    <row r="15" spans="1:8">
      <c r="A15">
        <v>3</v>
      </c>
      <c r="B15" s="15" t="str">
        <f>VLOOKUP(A15,Номенклатури!A4:B23,2)</f>
        <v>ВиК</v>
      </c>
      <c r="C15" s="2">
        <v>3</v>
      </c>
      <c r="D15" s="2">
        <v>5</v>
      </c>
      <c r="E15" s="2">
        <v>4</v>
      </c>
      <c r="F15" s="2">
        <v>6</v>
      </c>
      <c r="G15" s="2">
        <v>6</v>
      </c>
      <c r="H15" s="2">
        <f t="shared" si="1"/>
        <v>24</v>
      </c>
    </row>
    <row r="16" spans="1:8">
      <c r="A16">
        <v>4</v>
      </c>
      <c r="B16" s="18" t="str">
        <f>VLOOKUP(A16,Номенклатури!A5:B24,2)</f>
        <v>Телефон БТК</v>
      </c>
      <c r="C16" s="5">
        <v>11.8</v>
      </c>
      <c r="D16" s="5">
        <v>8</v>
      </c>
      <c r="E16" s="5">
        <v>8</v>
      </c>
      <c r="F16" s="5">
        <v>12</v>
      </c>
      <c r="G16" s="5">
        <v>11</v>
      </c>
      <c r="H16" s="5">
        <f t="shared" si="1"/>
        <v>50.8</v>
      </c>
    </row>
    <row r="17" spans="1:8">
      <c r="A17">
        <v>5</v>
      </c>
      <c r="B17" s="15" t="str">
        <f>VLOOKUP(A17,Номенклатури!A6:B25,2)</f>
        <v>МОБ</v>
      </c>
      <c r="C17" s="2">
        <v>32.33</v>
      </c>
      <c r="D17" s="2">
        <v>33</v>
      </c>
      <c r="E17" s="2">
        <v>35</v>
      </c>
      <c r="F17" s="2">
        <v>27</v>
      </c>
      <c r="G17" s="2">
        <v>33</v>
      </c>
      <c r="H17" s="2">
        <f t="shared" si="1"/>
        <v>160.32999999999998</v>
      </c>
    </row>
    <row r="18" spans="1:8">
      <c r="A18">
        <v>6</v>
      </c>
      <c r="B18" s="18" t="str">
        <f>VLOOKUP(A18,Номенклатури!A7:B26,2)</f>
        <v>Интернет</v>
      </c>
      <c r="C18" s="5">
        <v>20</v>
      </c>
      <c r="D18" s="5">
        <f t="shared" ref="D18:D32" si="2">IF(C18&gt;0,C18)</f>
        <v>20</v>
      </c>
      <c r="E18" s="5">
        <f t="shared" ref="E18:G22" si="3">IF(D18&gt;0,D18)</f>
        <v>20</v>
      </c>
      <c r="F18" s="5">
        <f t="shared" si="3"/>
        <v>20</v>
      </c>
      <c r="G18" s="5">
        <f t="shared" si="3"/>
        <v>20</v>
      </c>
      <c r="H18" s="5">
        <f t="shared" si="1"/>
        <v>100</v>
      </c>
    </row>
    <row r="19" spans="1:8">
      <c r="A19">
        <v>7</v>
      </c>
      <c r="B19" s="15" t="str">
        <f>VLOOKUP(A19,Номенклатури!A8:B27,2)</f>
        <v>Храна</v>
      </c>
      <c r="C19" s="6">
        <v>150</v>
      </c>
      <c r="D19" s="6">
        <f>IF(C19&gt;0,C19)</f>
        <v>150</v>
      </c>
      <c r="E19" s="6">
        <f>IF(D19&gt;0,D19)</f>
        <v>150</v>
      </c>
      <c r="F19" s="6">
        <v>250</v>
      </c>
      <c r="G19" s="6">
        <v>120</v>
      </c>
      <c r="H19" s="2">
        <f t="shared" si="1"/>
        <v>820</v>
      </c>
    </row>
    <row r="20" spans="1:8">
      <c r="A20">
        <v>8</v>
      </c>
      <c r="B20" s="18" t="str">
        <f>VLOOKUP(A20,Номенклатури!A9:B28,2)</f>
        <v>Козметика, лекарства</v>
      </c>
      <c r="C20" s="5">
        <v>6</v>
      </c>
      <c r="D20" s="5">
        <f t="shared" si="2"/>
        <v>6</v>
      </c>
      <c r="E20" s="5">
        <f t="shared" si="3"/>
        <v>6</v>
      </c>
      <c r="F20" s="5">
        <f t="shared" si="3"/>
        <v>6</v>
      </c>
      <c r="G20" s="5">
        <f t="shared" si="3"/>
        <v>6</v>
      </c>
      <c r="H20" s="5">
        <f t="shared" si="1"/>
        <v>30</v>
      </c>
    </row>
    <row r="21" spans="1:8">
      <c r="A21">
        <v>9</v>
      </c>
      <c r="B21" s="15" t="str">
        <f>VLOOKUP(A21,Номенклатури!A10:B29,2)</f>
        <v>Посрещане на гости</v>
      </c>
      <c r="C21" s="6">
        <v>6</v>
      </c>
      <c r="D21" s="6">
        <f t="shared" si="2"/>
        <v>6</v>
      </c>
      <c r="E21" s="6">
        <f>IF(D21&gt;0,D21)</f>
        <v>6</v>
      </c>
      <c r="F21" s="6">
        <v>100</v>
      </c>
      <c r="G21" s="6">
        <v>6</v>
      </c>
      <c r="H21" s="2">
        <f t="shared" si="1"/>
        <v>124</v>
      </c>
    </row>
    <row r="22" spans="1:8">
      <c r="A22">
        <v>10</v>
      </c>
      <c r="B22" s="18" t="str">
        <f>VLOOKUP(A22,Номенклатури!A11:B30,2)</f>
        <v>Подаръци</v>
      </c>
      <c r="C22" s="5">
        <v>6</v>
      </c>
      <c r="D22" s="5">
        <f t="shared" si="2"/>
        <v>6</v>
      </c>
      <c r="E22" s="5">
        <f t="shared" si="3"/>
        <v>6</v>
      </c>
      <c r="F22" s="5">
        <f t="shared" si="3"/>
        <v>6</v>
      </c>
      <c r="G22" s="5">
        <f t="shared" si="3"/>
        <v>6</v>
      </c>
      <c r="H22" s="5">
        <f t="shared" si="1"/>
        <v>30</v>
      </c>
    </row>
    <row r="23" spans="1:8">
      <c r="A23">
        <v>11</v>
      </c>
      <c r="B23" s="15" t="str">
        <f>VLOOKUP(A23,Номенклатури!A12:B31,2)</f>
        <v>Учебни материали</v>
      </c>
      <c r="C23" s="2">
        <v>20</v>
      </c>
      <c r="D23" s="2">
        <f t="shared" si="2"/>
        <v>20</v>
      </c>
      <c r="E23" s="2">
        <f t="shared" ref="E23:G26" si="4">IF(D23&gt;0,D23)</f>
        <v>20</v>
      </c>
      <c r="F23" s="2">
        <f t="shared" si="4"/>
        <v>20</v>
      </c>
      <c r="G23" s="2">
        <f t="shared" si="4"/>
        <v>20</v>
      </c>
      <c r="H23" s="2">
        <f t="shared" si="1"/>
        <v>100</v>
      </c>
    </row>
    <row r="24" spans="1:8">
      <c r="A24">
        <v>12</v>
      </c>
      <c r="B24" s="18" t="str">
        <f>VLOOKUP(A24,Номенклатури!A13:B32,2)</f>
        <v>Такса обучение, 90/5</v>
      </c>
      <c r="C24" s="5">
        <f>90/5</f>
        <v>18</v>
      </c>
      <c r="D24" s="5">
        <f t="shared" si="2"/>
        <v>18</v>
      </c>
      <c r="E24" s="5">
        <f t="shared" si="4"/>
        <v>18</v>
      </c>
      <c r="F24" s="5">
        <f t="shared" si="4"/>
        <v>18</v>
      </c>
      <c r="G24" s="5">
        <f t="shared" si="4"/>
        <v>18</v>
      </c>
      <c r="H24" s="5">
        <f t="shared" si="1"/>
        <v>90</v>
      </c>
    </row>
    <row r="25" spans="1:8">
      <c r="A25">
        <v>13</v>
      </c>
      <c r="B25" s="15" t="str">
        <f>VLOOKUP(A25,Номенклатури!A14:B33,2)</f>
        <v>Членски внос, 40/12</v>
      </c>
      <c r="C25" s="2">
        <f>40/12</f>
        <v>3.3333333333333335</v>
      </c>
      <c r="D25" s="2">
        <f t="shared" si="2"/>
        <v>3.3333333333333335</v>
      </c>
      <c r="E25" s="2">
        <f t="shared" si="4"/>
        <v>3.3333333333333335</v>
      </c>
      <c r="F25" s="2">
        <f t="shared" si="4"/>
        <v>3.3333333333333335</v>
      </c>
      <c r="G25" s="2">
        <f t="shared" si="4"/>
        <v>3.3333333333333335</v>
      </c>
      <c r="H25" s="2">
        <f t="shared" si="1"/>
        <v>16.666666666666668</v>
      </c>
    </row>
    <row r="26" spans="1:8">
      <c r="A26">
        <v>14</v>
      </c>
      <c r="B26" s="18" t="str">
        <f>VLOOKUP(A26,Номенклатури!A15:B34,2)</f>
        <v>Транспорт в града</v>
      </c>
      <c r="C26" s="5">
        <v>20</v>
      </c>
      <c r="D26" s="5">
        <f t="shared" si="2"/>
        <v>20</v>
      </c>
      <c r="E26" s="5">
        <f t="shared" si="4"/>
        <v>20</v>
      </c>
      <c r="F26" s="5">
        <f t="shared" si="4"/>
        <v>20</v>
      </c>
      <c r="G26" s="5">
        <f t="shared" si="4"/>
        <v>20</v>
      </c>
      <c r="H26" s="5">
        <f t="shared" si="1"/>
        <v>100</v>
      </c>
    </row>
    <row r="27" spans="1:8">
      <c r="A27">
        <v>15</v>
      </c>
      <c r="B27" s="15" t="str">
        <f>VLOOKUP(A27,Номенклатури!A16:B35,2)</f>
        <v>Транспорт междуградски</v>
      </c>
      <c r="C27" s="2">
        <v>24</v>
      </c>
      <c r="D27" s="2">
        <f t="shared" si="2"/>
        <v>24</v>
      </c>
      <c r="E27" s="2">
        <f t="shared" ref="E27:G28" si="5">IF(D27&gt;0,D27)</f>
        <v>24</v>
      </c>
      <c r="F27" s="2">
        <f t="shared" si="5"/>
        <v>24</v>
      </c>
      <c r="G27" s="2">
        <f t="shared" si="5"/>
        <v>24</v>
      </c>
      <c r="H27" s="2">
        <f t="shared" si="1"/>
        <v>120</v>
      </c>
    </row>
    <row r="28" spans="1:8">
      <c r="A28">
        <v>16</v>
      </c>
      <c r="B28" s="18" t="str">
        <f>VLOOKUP(A28,Номенклатури!A17:B36,2)</f>
        <v>Хигиена</v>
      </c>
      <c r="C28" s="5">
        <v>5</v>
      </c>
      <c r="D28" s="5">
        <f t="shared" si="2"/>
        <v>5</v>
      </c>
      <c r="E28" s="5">
        <f t="shared" si="5"/>
        <v>5</v>
      </c>
      <c r="F28" s="5">
        <f t="shared" si="5"/>
        <v>5</v>
      </c>
      <c r="G28" s="5">
        <f t="shared" si="5"/>
        <v>5</v>
      </c>
      <c r="H28" s="5">
        <f t="shared" si="1"/>
        <v>25</v>
      </c>
    </row>
    <row r="29" spans="1:8">
      <c r="A29">
        <v>17</v>
      </c>
      <c r="B29" s="15" t="str">
        <f>VLOOKUP(A29,Номенклатури!A18:B37,2)</f>
        <v>Красота/Фризьор, фитнес</v>
      </c>
      <c r="C29" s="6">
        <v>6</v>
      </c>
      <c r="D29" s="6">
        <f t="shared" si="2"/>
        <v>6</v>
      </c>
      <c r="E29" s="6">
        <f t="shared" ref="E29:G32" si="6">IF(D29&gt;0,D29)</f>
        <v>6</v>
      </c>
      <c r="F29" s="6">
        <f t="shared" si="6"/>
        <v>6</v>
      </c>
      <c r="G29" s="6">
        <f t="shared" si="6"/>
        <v>6</v>
      </c>
      <c r="H29" s="2">
        <f t="shared" si="1"/>
        <v>30</v>
      </c>
    </row>
    <row r="30" spans="1:8">
      <c r="A30">
        <v>18</v>
      </c>
      <c r="B30" s="18" t="str">
        <f>VLOOKUP(A30,Номенклатури!A19:B38,2)</f>
        <v>Развлечения</v>
      </c>
      <c r="C30" s="5">
        <v>20</v>
      </c>
      <c r="D30" s="5">
        <f t="shared" si="2"/>
        <v>20</v>
      </c>
      <c r="E30" s="5">
        <f t="shared" si="6"/>
        <v>20</v>
      </c>
      <c r="F30" s="5">
        <f t="shared" si="6"/>
        <v>20</v>
      </c>
      <c r="G30" s="5">
        <f t="shared" si="6"/>
        <v>20</v>
      </c>
      <c r="H30" s="5">
        <f t="shared" si="1"/>
        <v>100</v>
      </c>
    </row>
    <row r="31" spans="1:8">
      <c r="A31">
        <v>19</v>
      </c>
      <c r="B31" s="15" t="str">
        <f>VLOOKUP(A31,Номенклатури!A20:B39,2)</f>
        <v>Книги, вестници, CDs</v>
      </c>
      <c r="C31" s="6">
        <v>12</v>
      </c>
      <c r="D31" s="6">
        <f t="shared" si="2"/>
        <v>12</v>
      </c>
      <c r="E31" s="6">
        <f t="shared" si="6"/>
        <v>12</v>
      </c>
      <c r="F31" s="6">
        <f t="shared" si="6"/>
        <v>12</v>
      </c>
      <c r="G31" s="6">
        <f t="shared" si="6"/>
        <v>12</v>
      </c>
      <c r="H31" s="2">
        <f t="shared" si="1"/>
        <v>60</v>
      </c>
    </row>
    <row r="32" spans="1:8">
      <c r="A32">
        <v>20</v>
      </c>
      <c r="B32" s="18" t="str">
        <f>VLOOKUP(A32,Номенклатури!A21:B40,2)</f>
        <v>Други</v>
      </c>
      <c r="C32" s="5">
        <v>9</v>
      </c>
      <c r="D32" s="5">
        <f t="shared" si="2"/>
        <v>9</v>
      </c>
      <c r="E32" s="5">
        <f t="shared" si="6"/>
        <v>9</v>
      </c>
      <c r="F32" s="5">
        <f t="shared" si="6"/>
        <v>9</v>
      </c>
      <c r="G32" s="5">
        <f t="shared" si="6"/>
        <v>9</v>
      </c>
      <c r="H32" s="5">
        <f t="shared" si="1"/>
        <v>45</v>
      </c>
    </row>
    <row r="33" spans="2:8" ht="18" customHeight="1">
      <c r="B33" s="20" t="s">
        <v>31</v>
      </c>
      <c r="C33" s="7">
        <f>SUM(C13:C32)</f>
        <v>497.46333333333331</v>
      </c>
      <c r="D33" s="7">
        <f>SUM(D13:D32)</f>
        <v>512.33333333333326</v>
      </c>
      <c r="E33" s="7">
        <f>SUM(E13:E32)</f>
        <v>525.33333333333326</v>
      </c>
      <c r="F33" s="7">
        <f>SUM(F13:F32)</f>
        <v>727.03333333333342</v>
      </c>
      <c r="G33" s="7">
        <f>SUM(G13:G32)</f>
        <v>515.33333333333326</v>
      </c>
      <c r="H33" s="7">
        <f t="shared" si="1"/>
        <v>2777.4966666666669</v>
      </c>
    </row>
    <row r="34" spans="2:8" ht="14.25" customHeight="1">
      <c r="B34" s="8" t="s">
        <v>33</v>
      </c>
      <c r="C34" s="9">
        <f>C10-C33</f>
        <v>22.53666666666669</v>
      </c>
      <c r="D34" s="9">
        <f>D10-D33</f>
        <v>52.740000000000123</v>
      </c>
      <c r="E34" s="9">
        <f>E10-E33</f>
        <v>100.14666666666699</v>
      </c>
      <c r="F34" s="9">
        <f>F10-F33</f>
        <v>-6.7399999999994407</v>
      </c>
      <c r="G34" s="9">
        <f>G10-G33</f>
        <v>4.6666666666667425</v>
      </c>
      <c r="H34" s="10"/>
    </row>
    <row r="35" spans="2:8">
      <c r="C35" s="1"/>
      <c r="D35" s="1"/>
      <c r="E35" s="1"/>
      <c r="F35" s="1"/>
      <c r="G35" s="1"/>
    </row>
    <row r="36" spans="2:8">
      <c r="B36" s="13" t="s">
        <v>36</v>
      </c>
      <c r="C36" s="14">
        <f t="shared" ref="C36:H36" si="7">MIN(C13:C32)</f>
        <v>3</v>
      </c>
      <c r="D36" s="14">
        <f t="shared" si="7"/>
        <v>3.3333333333333335</v>
      </c>
      <c r="E36" s="14">
        <f t="shared" si="7"/>
        <v>3.3333333333333335</v>
      </c>
      <c r="F36" s="14">
        <f t="shared" si="7"/>
        <v>3.3333333333333335</v>
      </c>
      <c r="G36" s="14">
        <f t="shared" si="7"/>
        <v>3.3333333333333335</v>
      </c>
      <c r="H36" s="14">
        <f t="shared" si="7"/>
        <v>16.666666666666668</v>
      </c>
    </row>
    <row r="37" spans="2:8">
      <c r="B37" s="11" t="s">
        <v>37</v>
      </c>
      <c r="C37" s="12">
        <f t="shared" ref="C37:H37" si="8">MAX(C13:C32)</f>
        <v>150</v>
      </c>
      <c r="D37" s="12">
        <f t="shared" si="8"/>
        <v>150</v>
      </c>
      <c r="E37" s="12">
        <f t="shared" si="8"/>
        <v>150</v>
      </c>
      <c r="F37" s="12">
        <f t="shared" si="8"/>
        <v>250</v>
      </c>
      <c r="G37" s="12">
        <f t="shared" si="8"/>
        <v>120</v>
      </c>
      <c r="H37" s="12">
        <f t="shared" si="8"/>
        <v>820</v>
      </c>
    </row>
    <row r="38" spans="2:8">
      <c r="B38" s="13" t="s">
        <v>35</v>
      </c>
      <c r="C38" s="14">
        <f t="shared" ref="C38:H38" si="9">AVERAGE(C13:C32)</f>
        <v>24.873166666666666</v>
      </c>
      <c r="D38" s="14">
        <f t="shared" si="9"/>
        <v>25.616666666666664</v>
      </c>
      <c r="E38" s="14">
        <f t="shared" si="9"/>
        <v>26.266666666666662</v>
      </c>
      <c r="F38" s="14">
        <f t="shared" si="9"/>
        <v>36.351666666666674</v>
      </c>
      <c r="G38" s="14">
        <f t="shared" si="9"/>
        <v>25.766666666666662</v>
      </c>
      <c r="H38" s="14">
        <f t="shared" si="9"/>
        <v>138.87483333333333</v>
      </c>
    </row>
  </sheetData>
  <mergeCells count="4">
    <mergeCell ref="B1:G1"/>
    <mergeCell ref="B2:G2"/>
    <mergeCell ref="B4:G4"/>
    <mergeCell ref="B12:G12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I8" sqref="I8"/>
    </sheetView>
  </sheetViews>
  <sheetFormatPr defaultRowHeight="12.75"/>
  <cols>
    <col min="1" max="1" width="28.28515625" customWidth="1"/>
    <col min="2" max="2" width="15" customWidth="1"/>
    <col min="3" max="3" width="12.85546875" customWidth="1"/>
    <col min="4" max="4" width="12.7109375" customWidth="1"/>
    <col min="5" max="5" width="12.140625" customWidth="1"/>
    <col min="6" max="6" width="11.85546875" customWidth="1"/>
    <col min="7" max="7" width="19.140625" customWidth="1"/>
  </cols>
  <sheetData>
    <row r="1" spans="1:7" ht="18" customHeight="1">
      <c r="A1" s="52" t="s">
        <v>50</v>
      </c>
      <c r="B1" s="52"/>
      <c r="C1" s="52"/>
      <c r="D1" s="52"/>
      <c r="E1" s="52"/>
      <c r="F1" s="52"/>
    </row>
    <row r="2" spans="1:7" ht="18" customHeight="1">
      <c r="A2" s="60" t="s">
        <v>38</v>
      </c>
      <c r="B2" s="60"/>
      <c r="C2" s="60"/>
      <c r="D2" s="60"/>
      <c r="E2" s="60"/>
      <c r="F2" s="60"/>
    </row>
    <row r="3" spans="1:7">
      <c r="A3" s="25"/>
      <c r="B3" s="26" t="s">
        <v>39</v>
      </c>
      <c r="C3" s="26" t="s">
        <v>40</v>
      </c>
      <c r="D3" s="26" t="s">
        <v>41</v>
      </c>
      <c r="E3" s="26" t="s">
        <v>42</v>
      </c>
      <c r="F3" s="26" t="s">
        <v>43</v>
      </c>
    </row>
    <row r="4" spans="1:7" ht="20.25">
      <c r="A4" s="61" t="s">
        <v>0</v>
      </c>
      <c r="B4" s="62"/>
      <c r="C4" s="62"/>
      <c r="D4" s="62"/>
      <c r="E4" s="62"/>
      <c r="F4" s="63"/>
    </row>
    <row r="5" spans="1:7">
      <c r="A5" s="15" t="s">
        <v>1</v>
      </c>
      <c r="B5" s="2">
        <v>350</v>
      </c>
      <c r="C5" s="2">
        <f t="shared" ref="C5:F8" si="0">IF(B5&gt;0,B5)</f>
        <v>350</v>
      </c>
      <c r="D5" s="2">
        <f t="shared" si="0"/>
        <v>350</v>
      </c>
      <c r="E5" s="2">
        <f t="shared" si="0"/>
        <v>350</v>
      </c>
      <c r="F5" s="2">
        <f t="shared" si="0"/>
        <v>350</v>
      </c>
    </row>
    <row r="6" spans="1:7">
      <c r="A6" s="18" t="s">
        <v>2</v>
      </c>
      <c r="B6" s="5">
        <v>90</v>
      </c>
      <c r="C6" s="5">
        <f t="shared" si="0"/>
        <v>90</v>
      </c>
      <c r="D6" s="5">
        <f t="shared" si="0"/>
        <v>90</v>
      </c>
      <c r="E6" s="5">
        <f t="shared" si="0"/>
        <v>90</v>
      </c>
      <c r="F6" s="5">
        <f t="shared" si="0"/>
        <v>90</v>
      </c>
    </row>
    <row r="7" spans="1:7">
      <c r="A7" s="15" t="s">
        <v>3</v>
      </c>
      <c r="B7" s="2">
        <v>70</v>
      </c>
      <c r="C7" s="2">
        <f t="shared" si="0"/>
        <v>70</v>
      </c>
      <c r="D7" s="2">
        <f t="shared" si="0"/>
        <v>70</v>
      </c>
      <c r="E7" s="2">
        <f t="shared" si="0"/>
        <v>70</v>
      </c>
      <c r="F7" s="2">
        <f t="shared" si="0"/>
        <v>70</v>
      </c>
    </row>
    <row r="8" spans="1:7">
      <c r="A8" s="18" t="s">
        <v>4</v>
      </c>
      <c r="B8" s="5">
        <v>40</v>
      </c>
      <c r="C8" s="5">
        <f t="shared" si="0"/>
        <v>40</v>
      </c>
      <c r="D8" s="5">
        <f t="shared" si="0"/>
        <v>40</v>
      </c>
      <c r="E8" s="5">
        <f t="shared" si="0"/>
        <v>40</v>
      </c>
      <c r="F8" s="5">
        <f t="shared" si="0"/>
        <v>40</v>
      </c>
    </row>
    <row r="9" spans="1:7" ht="28.5" customHeight="1">
      <c r="A9" s="17" t="s">
        <v>32</v>
      </c>
      <c r="B9" s="2"/>
      <c r="C9" s="2">
        <f>IF(B34&gt;0,B34*2,0)</f>
        <v>0</v>
      </c>
      <c r="D9" s="2">
        <f>IF(C34&gt;0,C34*2,0)</f>
        <v>21.333333333333485</v>
      </c>
      <c r="E9" s="2">
        <f>IF(D34&gt;0,D34*2,0)</f>
        <v>50.000000000000455</v>
      </c>
      <c r="F9" s="2">
        <f>IF(E34&gt;0,E34*2,0)</f>
        <v>101.33333333333439</v>
      </c>
    </row>
    <row r="10" spans="1:7" ht="18.75" customHeight="1">
      <c r="A10" s="27" t="s">
        <v>8</v>
      </c>
      <c r="B10" s="3">
        <f>SUM(B5:B8)</f>
        <v>550</v>
      </c>
      <c r="C10" s="3">
        <f>SUM(C5:C9)</f>
        <v>550</v>
      </c>
      <c r="D10" s="3">
        <f>SUM(D5:D9)</f>
        <v>571.33333333333348</v>
      </c>
      <c r="E10" s="3">
        <f>SUM(E5:E9)</f>
        <v>600.00000000000045</v>
      </c>
      <c r="F10" s="3">
        <f>SUM(F5:F9)</f>
        <v>651.33333333333439</v>
      </c>
    </row>
    <row r="12" spans="1:7" ht="20.25">
      <c r="A12" s="57" t="s">
        <v>34</v>
      </c>
      <c r="B12" s="58"/>
      <c r="C12" s="58"/>
      <c r="D12" s="58"/>
      <c r="E12" s="58"/>
      <c r="F12" s="59"/>
      <c r="G12" s="28" t="s">
        <v>44</v>
      </c>
    </row>
    <row r="13" spans="1:7">
      <c r="A13" s="15" t="s">
        <v>5</v>
      </c>
      <c r="B13" s="2">
        <v>120</v>
      </c>
      <c r="C13" s="2">
        <f>IF(B13&gt;0,B13)</f>
        <v>120</v>
      </c>
      <c r="D13" s="2">
        <f>IF(C13&gt;0,C13)</f>
        <v>120</v>
      </c>
      <c r="E13" s="2">
        <f>IF(D13&gt;0,D13)</f>
        <v>120</v>
      </c>
      <c r="F13" s="2">
        <f>IF(E13&gt;0,E13)</f>
        <v>120</v>
      </c>
      <c r="G13" s="2">
        <f>SUM(B13:F13)</f>
        <v>600</v>
      </c>
    </row>
    <row r="14" spans="1:7">
      <c r="A14" s="21" t="s">
        <v>6</v>
      </c>
      <c r="B14" s="22">
        <v>50</v>
      </c>
      <c r="C14" s="22">
        <v>33</v>
      </c>
      <c r="D14" s="22">
        <v>22</v>
      </c>
      <c r="E14" s="22">
        <v>15</v>
      </c>
      <c r="F14" s="22">
        <v>12</v>
      </c>
      <c r="G14" s="44">
        <f t="shared" ref="G14:G33" si="1">SUM(B14:F14)</f>
        <v>132</v>
      </c>
    </row>
    <row r="15" spans="1:7">
      <c r="A15" s="15" t="s">
        <v>7</v>
      </c>
      <c r="B15" s="2">
        <v>3</v>
      </c>
      <c r="C15" s="2">
        <v>6</v>
      </c>
      <c r="D15" s="2">
        <v>7</v>
      </c>
      <c r="E15" s="2">
        <v>12</v>
      </c>
      <c r="F15" s="2">
        <v>12</v>
      </c>
      <c r="G15" s="2">
        <f t="shared" si="1"/>
        <v>40</v>
      </c>
    </row>
    <row r="16" spans="1:7">
      <c r="A16" s="21" t="s">
        <v>15</v>
      </c>
      <c r="B16" s="22">
        <v>11.8</v>
      </c>
      <c r="C16" s="22">
        <v>8</v>
      </c>
      <c r="D16" s="22">
        <v>12</v>
      </c>
      <c r="E16" s="22">
        <v>14</v>
      </c>
      <c r="F16" s="22">
        <v>14</v>
      </c>
      <c r="G16" s="44">
        <f t="shared" si="1"/>
        <v>59.8</v>
      </c>
    </row>
    <row r="17" spans="1:7">
      <c r="A17" s="15" t="s">
        <v>16</v>
      </c>
      <c r="B17" s="2">
        <v>32.33</v>
      </c>
      <c r="C17" s="2">
        <v>33</v>
      </c>
      <c r="D17" s="2">
        <v>40</v>
      </c>
      <c r="E17" s="2">
        <v>43</v>
      </c>
      <c r="F17" s="2">
        <v>33</v>
      </c>
      <c r="G17" s="2">
        <f t="shared" si="1"/>
        <v>181.32999999999998</v>
      </c>
    </row>
    <row r="18" spans="1:7">
      <c r="A18" s="21" t="s">
        <v>17</v>
      </c>
      <c r="B18" s="22">
        <v>20</v>
      </c>
      <c r="C18" s="22">
        <f>IF(B18&gt;0,B18)</f>
        <v>20</v>
      </c>
      <c r="D18" s="22">
        <f>IF(C18&gt;0,C18)</f>
        <v>20</v>
      </c>
      <c r="E18" s="22">
        <f>IF(D18&gt;0,D18)</f>
        <v>20</v>
      </c>
      <c r="F18" s="22">
        <f>IF(E18&gt;0,E18)</f>
        <v>20</v>
      </c>
      <c r="G18" s="44">
        <f t="shared" si="1"/>
        <v>100</v>
      </c>
    </row>
    <row r="19" spans="1:7">
      <c r="A19" s="15" t="s">
        <v>18</v>
      </c>
      <c r="B19" s="6">
        <v>150</v>
      </c>
      <c r="C19" s="6">
        <f t="shared" ref="C19:E32" si="2">IF(B19&gt;0,B19)</f>
        <v>150</v>
      </c>
      <c r="D19" s="6">
        <f t="shared" si="2"/>
        <v>150</v>
      </c>
      <c r="E19" s="6">
        <f t="shared" si="2"/>
        <v>150</v>
      </c>
      <c r="F19" s="6">
        <v>120</v>
      </c>
      <c r="G19" s="2">
        <f t="shared" si="1"/>
        <v>720</v>
      </c>
    </row>
    <row r="20" spans="1:7">
      <c r="A20" s="21" t="s">
        <v>19</v>
      </c>
      <c r="B20" s="22">
        <v>6</v>
      </c>
      <c r="C20" s="22">
        <f t="shared" si="2"/>
        <v>6</v>
      </c>
      <c r="D20" s="22">
        <f t="shared" si="2"/>
        <v>6</v>
      </c>
      <c r="E20" s="22">
        <f>IF(D20&gt;0,D20)</f>
        <v>6</v>
      </c>
      <c r="F20" s="22">
        <f>IF(E20&gt;0,E20)</f>
        <v>6</v>
      </c>
      <c r="G20" s="44">
        <f t="shared" si="1"/>
        <v>30</v>
      </c>
    </row>
    <row r="21" spans="1:7">
      <c r="A21" s="15" t="s">
        <v>20</v>
      </c>
      <c r="B21" s="6">
        <v>10</v>
      </c>
      <c r="C21" s="6">
        <f t="shared" si="2"/>
        <v>10</v>
      </c>
      <c r="D21" s="6">
        <f t="shared" si="2"/>
        <v>10</v>
      </c>
      <c r="E21" s="6">
        <v>10</v>
      </c>
      <c r="F21" s="6">
        <v>6</v>
      </c>
      <c r="G21" s="2">
        <f t="shared" si="1"/>
        <v>46</v>
      </c>
    </row>
    <row r="22" spans="1:7">
      <c r="A22" s="21" t="s">
        <v>21</v>
      </c>
      <c r="B22" s="22">
        <v>6</v>
      </c>
      <c r="C22" s="22">
        <f t="shared" si="2"/>
        <v>6</v>
      </c>
      <c r="D22" s="22">
        <f t="shared" si="2"/>
        <v>6</v>
      </c>
      <c r="E22" s="22">
        <f t="shared" ref="E22:F32" si="3">IF(D22&gt;0,D22)</f>
        <v>6</v>
      </c>
      <c r="F22" s="22">
        <f t="shared" si="3"/>
        <v>6</v>
      </c>
      <c r="G22" s="44">
        <f t="shared" si="1"/>
        <v>30</v>
      </c>
    </row>
    <row r="23" spans="1:7">
      <c r="A23" s="15" t="s">
        <v>22</v>
      </c>
      <c r="B23" s="2">
        <v>20</v>
      </c>
      <c r="C23" s="2">
        <f t="shared" si="2"/>
        <v>20</v>
      </c>
      <c r="D23" s="2">
        <f t="shared" si="2"/>
        <v>20</v>
      </c>
      <c r="E23" s="2">
        <f t="shared" si="3"/>
        <v>20</v>
      </c>
      <c r="F23" s="2">
        <f t="shared" si="3"/>
        <v>20</v>
      </c>
      <c r="G23" s="2">
        <f t="shared" si="1"/>
        <v>100</v>
      </c>
    </row>
    <row r="24" spans="1:7">
      <c r="A24" s="21" t="s">
        <v>23</v>
      </c>
      <c r="B24" s="22">
        <f>90/5</f>
        <v>18</v>
      </c>
      <c r="C24" s="22">
        <f t="shared" si="2"/>
        <v>18</v>
      </c>
      <c r="D24" s="22">
        <f t="shared" si="2"/>
        <v>18</v>
      </c>
      <c r="E24" s="22">
        <f t="shared" si="3"/>
        <v>18</v>
      </c>
      <c r="F24" s="22">
        <f t="shared" si="3"/>
        <v>18</v>
      </c>
      <c r="G24" s="44">
        <f t="shared" si="1"/>
        <v>90</v>
      </c>
    </row>
    <row r="25" spans="1:7">
      <c r="A25" s="15" t="s">
        <v>24</v>
      </c>
      <c r="B25" s="2">
        <f>40/12</f>
        <v>3.3333333333333335</v>
      </c>
      <c r="C25" s="2">
        <f t="shared" si="2"/>
        <v>3.3333333333333335</v>
      </c>
      <c r="D25" s="2">
        <f t="shared" si="2"/>
        <v>3.3333333333333335</v>
      </c>
      <c r="E25" s="2">
        <f t="shared" si="3"/>
        <v>3.3333333333333335</v>
      </c>
      <c r="F25" s="2">
        <f t="shared" si="3"/>
        <v>3.3333333333333335</v>
      </c>
      <c r="G25" s="2">
        <f t="shared" si="1"/>
        <v>16.666666666666668</v>
      </c>
    </row>
    <row r="26" spans="1:7">
      <c r="A26" s="21" t="s">
        <v>25</v>
      </c>
      <c r="B26" s="22">
        <v>20</v>
      </c>
      <c r="C26" s="22">
        <f t="shared" si="2"/>
        <v>20</v>
      </c>
      <c r="D26" s="22">
        <f t="shared" si="2"/>
        <v>20</v>
      </c>
      <c r="E26" s="22">
        <f t="shared" si="3"/>
        <v>20</v>
      </c>
      <c r="F26" s="22">
        <f t="shared" si="3"/>
        <v>20</v>
      </c>
      <c r="G26" s="44">
        <f t="shared" si="1"/>
        <v>100</v>
      </c>
    </row>
    <row r="27" spans="1:7">
      <c r="A27" s="15" t="s">
        <v>26</v>
      </c>
      <c r="B27" s="2">
        <v>24</v>
      </c>
      <c r="C27" s="2">
        <f t="shared" si="2"/>
        <v>24</v>
      </c>
      <c r="D27" s="2">
        <v>30</v>
      </c>
      <c r="E27" s="2">
        <v>30</v>
      </c>
      <c r="F27" s="2">
        <f t="shared" si="3"/>
        <v>30</v>
      </c>
      <c r="G27" s="2">
        <f t="shared" si="1"/>
        <v>138</v>
      </c>
    </row>
    <row r="28" spans="1:7">
      <c r="A28" s="21" t="s">
        <v>27</v>
      </c>
      <c r="B28" s="22">
        <v>5</v>
      </c>
      <c r="C28" s="22">
        <f t="shared" si="2"/>
        <v>5</v>
      </c>
      <c r="D28" s="22">
        <f t="shared" si="2"/>
        <v>5</v>
      </c>
      <c r="E28" s="22">
        <f t="shared" si="3"/>
        <v>5</v>
      </c>
      <c r="F28" s="22">
        <f t="shared" si="3"/>
        <v>5</v>
      </c>
      <c r="G28" s="44">
        <f t="shared" si="1"/>
        <v>25</v>
      </c>
    </row>
    <row r="29" spans="1:7">
      <c r="A29" s="19" t="s">
        <v>28</v>
      </c>
      <c r="B29" s="6">
        <v>6</v>
      </c>
      <c r="C29" s="6">
        <f t="shared" si="2"/>
        <v>6</v>
      </c>
      <c r="D29" s="6">
        <f t="shared" si="2"/>
        <v>6</v>
      </c>
      <c r="E29" s="6">
        <f t="shared" si="3"/>
        <v>6</v>
      </c>
      <c r="F29" s="6">
        <f t="shared" si="3"/>
        <v>6</v>
      </c>
      <c r="G29" s="2">
        <f t="shared" si="1"/>
        <v>30</v>
      </c>
    </row>
    <row r="30" spans="1:7">
      <c r="A30" s="21" t="s">
        <v>29</v>
      </c>
      <c r="B30" s="22">
        <v>30</v>
      </c>
      <c r="C30" s="22">
        <f t="shared" si="2"/>
        <v>30</v>
      </c>
      <c r="D30" s="22">
        <f t="shared" si="2"/>
        <v>30</v>
      </c>
      <c r="E30" s="22">
        <f t="shared" si="3"/>
        <v>30</v>
      </c>
      <c r="F30" s="22">
        <f t="shared" si="3"/>
        <v>30</v>
      </c>
      <c r="G30" s="44">
        <f t="shared" si="1"/>
        <v>150</v>
      </c>
    </row>
    <row r="31" spans="1:7">
      <c r="A31" s="19" t="s">
        <v>30</v>
      </c>
      <c r="B31" s="6">
        <v>12</v>
      </c>
      <c r="C31" s="6">
        <f t="shared" si="2"/>
        <v>12</v>
      </c>
      <c r="D31" s="6">
        <f t="shared" si="2"/>
        <v>12</v>
      </c>
      <c r="E31" s="6">
        <f t="shared" si="3"/>
        <v>12</v>
      </c>
      <c r="F31" s="6">
        <f t="shared" si="3"/>
        <v>12</v>
      </c>
      <c r="G31" s="2">
        <f t="shared" si="1"/>
        <v>60</v>
      </c>
    </row>
    <row r="32" spans="1:7">
      <c r="A32" s="21" t="s">
        <v>4</v>
      </c>
      <c r="B32" s="22">
        <v>9</v>
      </c>
      <c r="C32" s="22">
        <f t="shared" si="2"/>
        <v>9</v>
      </c>
      <c r="D32" s="22">
        <f t="shared" si="2"/>
        <v>9</v>
      </c>
      <c r="E32" s="22">
        <f t="shared" si="3"/>
        <v>9</v>
      </c>
      <c r="F32" s="22">
        <f t="shared" si="3"/>
        <v>9</v>
      </c>
      <c r="G32" s="44">
        <f t="shared" si="1"/>
        <v>45</v>
      </c>
    </row>
    <row r="33" spans="1:7" ht="18" customHeight="1">
      <c r="A33" s="24" t="s">
        <v>31</v>
      </c>
      <c r="B33" s="23">
        <f>SUM(B13:B32)</f>
        <v>556.46333333333337</v>
      </c>
      <c r="C33" s="23">
        <f>SUM(C13:C32)</f>
        <v>539.33333333333326</v>
      </c>
      <c r="D33" s="23">
        <f>SUM(D13:D32)</f>
        <v>546.33333333333326</v>
      </c>
      <c r="E33" s="23">
        <f>SUM(E13:E32)</f>
        <v>549.33333333333326</v>
      </c>
      <c r="F33" s="23">
        <f>SUM(F13:F32)</f>
        <v>502.33333333333331</v>
      </c>
      <c r="G33" s="51">
        <f t="shared" si="1"/>
        <v>2693.7966666666666</v>
      </c>
    </row>
    <row r="34" spans="1:7" ht="14.25" customHeight="1">
      <c r="A34" s="8" t="s">
        <v>33</v>
      </c>
      <c r="B34" s="9">
        <f>B10-B33</f>
        <v>-6.4633333333333667</v>
      </c>
      <c r="C34" s="9">
        <f>C10-C33</f>
        <v>10.666666666666742</v>
      </c>
      <c r="D34" s="9">
        <f>D10-D33</f>
        <v>25.000000000000227</v>
      </c>
      <c r="E34" s="9">
        <f>E10-E33</f>
        <v>50.666666666667197</v>
      </c>
      <c r="F34" s="9">
        <f>F10-F33</f>
        <v>149.00000000000108</v>
      </c>
      <c r="G34" s="10"/>
    </row>
    <row r="35" spans="1:7">
      <c r="B35" s="1"/>
      <c r="C35" s="1"/>
      <c r="D35" s="1"/>
      <c r="E35" s="1"/>
      <c r="F35" s="1"/>
    </row>
    <row r="36" spans="1:7">
      <c r="A36" s="13" t="s">
        <v>36</v>
      </c>
      <c r="B36" s="14">
        <f>MIN(B13:B32)</f>
        <v>3</v>
      </c>
      <c r="C36" s="14">
        <f>MIN(C13:C32)</f>
        <v>3.3333333333333335</v>
      </c>
      <c r="D36" s="14">
        <f>MIN(D13:D32)</f>
        <v>3.3333333333333335</v>
      </c>
      <c r="E36" s="14">
        <f>MIN(E13:E32)</f>
        <v>3.3333333333333335</v>
      </c>
      <c r="F36" s="14">
        <f>MIN(F13:F32)</f>
        <v>3.3333333333333335</v>
      </c>
    </row>
    <row r="37" spans="1:7">
      <c r="A37" s="11" t="s">
        <v>37</v>
      </c>
      <c r="B37" s="12">
        <f>MAX(B13:B32)</f>
        <v>150</v>
      </c>
      <c r="C37" s="12">
        <f>MAX(C13:C32)</f>
        <v>150</v>
      </c>
      <c r="D37" s="12">
        <f>MAX(D13:D32)</f>
        <v>150</v>
      </c>
      <c r="E37" s="12">
        <f>MAX(E13:E32)</f>
        <v>150</v>
      </c>
      <c r="F37" s="12">
        <f>MAX(F13:F32)</f>
        <v>120</v>
      </c>
    </row>
    <row r="38" spans="1:7">
      <c r="A38" s="13" t="s">
        <v>35</v>
      </c>
      <c r="B38" s="14">
        <f>AVERAGE(B13:B32)</f>
        <v>27.823166666666669</v>
      </c>
      <c r="C38" s="14">
        <f>AVERAGE(C13:C32)</f>
        <v>26.966666666666661</v>
      </c>
      <c r="D38" s="14">
        <f>AVERAGE(D13:D32)</f>
        <v>27.316666666666663</v>
      </c>
      <c r="E38" s="14">
        <f>AVERAGE(E13:E32)</f>
        <v>27.466666666666661</v>
      </c>
      <c r="F38" s="14">
        <f>AVERAGE(F13:F32)</f>
        <v>25.116666666666667</v>
      </c>
    </row>
  </sheetData>
  <mergeCells count="4">
    <mergeCell ref="A1:F1"/>
    <mergeCell ref="A2:F2"/>
    <mergeCell ref="A4:F4"/>
    <mergeCell ref="A12:F12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F13" sqref="F13"/>
    </sheetView>
  </sheetViews>
  <sheetFormatPr defaultRowHeight="12.75"/>
  <cols>
    <col min="1" max="1" width="11.42578125" customWidth="1"/>
    <col min="2" max="2" width="34.140625" customWidth="1"/>
    <col min="3" max="3" width="14.7109375" customWidth="1"/>
  </cols>
  <sheetData>
    <row r="1" spans="1:3" ht="15">
      <c r="B1" s="50" t="s">
        <v>46</v>
      </c>
    </row>
    <row r="2" spans="1:3">
      <c r="A2" s="45" t="s">
        <v>49</v>
      </c>
      <c r="B2" s="45" t="s">
        <v>47</v>
      </c>
      <c r="C2" s="46" t="s">
        <v>48</v>
      </c>
    </row>
    <row r="3" spans="1:3" ht="15">
      <c r="A3" s="34">
        <v>1</v>
      </c>
      <c r="B3" s="42" t="s">
        <v>5</v>
      </c>
      <c r="C3" s="49">
        <f>'Бюджет, 1-ви семстър'!H13+'Бюджет, 2-ри семстър'!G13</f>
        <v>1200</v>
      </c>
    </row>
    <row r="4" spans="1:3" ht="15">
      <c r="A4" s="36">
        <v>2</v>
      </c>
      <c r="B4" s="47" t="s">
        <v>6</v>
      </c>
      <c r="C4" s="49">
        <f>'Бюджет, 1-ви семстър'!H14+'Бюджет, 2-ри семстър'!G14</f>
        <v>283.7</v>
      </c>
    </row>
    <row r="5" spans="1:3" ht="15">
      <c r="A5" s="34">
        <v>3</v>
      </c>
      <c r="B5" s="42" t="s">
        <v>7</v>
      </c>
      <c r="C5" s="49">
        <f>'Бюджет, 1-ви семстър'!H15+'Бюджет, 2-ри семстър'!G15</f>
        <v>64</v>
      </c>
    </row>
    <row r="6" spans="1:3" ht="15">
      <c r="A6" s="36">
        <v>4</v>
      </c>
      <c r="B6" s="47" t="s">
        <v>15</v>
      </c>
      <c r="C6" s="49">
        <f>'Бюджет, 1-ви семстър'!H16+'Бюджет, 2-ри семстър'!G16</f>
        <v>110.6</v>
      </c>
    </row>
    <row r="7" spans="1:3" ht="15">
      <c r="A7" s="34">
        <v>5</v>
      </c>
      <c r="B7" s="42" t="s">
        <v>16</v>
      </c>
      <c r="C7" s="49">
        <f>'Бюджет, 1-ви семстър'!H17+'Бюджет, 2-ри семстър'!G17</f>
        <v>341.65999999999997</v>
      </c>
    </row>
    <row r="8" spans="1:3" ht="15">
      <c r="A8" s="36">
        <v>6</v>
      </c>
      <c r="B8" s="47" t="s">
        <v>17</v>
      </c>
      <c r="C8" s="49">
        <f>'Бюджет, 1-ви семстър'!H18+'Бюджет, 2-ри семстър'!G18</f>
        <v>200</v>
      </c>
    </row>
    <row r="9" spans="1:3" ht="15">
      <c r="A9" s="34">
        <v>7</v>
      </c>
      <c r="B9" s="42" t="s">
        <v>18</v>
      </c>
      <c r="C9" s="49">
        <f>'Бюджет, 1-ви семстър'!H19+'Бюджет, 2-ри семстър'!G19</f>
        <v>1540</v>
      </c>
    </row>
    <row r="10" spans="1:3" ht="15">
      <c r="A10" s="36">
        <v>8</v>
      </c>
      <c r="B10" s="47" t="s">
        <v>19</v>
      </c>
      <c r="C10" s="49">
        <f>'Бюджет, 1-ви семстър'!H20+'Бюджет, 2-ри семстър'!G20</f>
        <v>60</v>
      </c>
    </row>
    <row r="11" spans="1:3" ht="15">
      <c r="A11" s="34">
        <v>9</v>
      </c>
      <c r="B11" s="42" t="s">
        <v>20</v>
      </c>
      <c r="C11" s="49">
        <f>'Бюджет, 1-ви семстър'!H21+'Бюджет, 2-ри семстър'!G21</f>
        <v>170</v>
      </c>
    </row>
    <row r="12" spans="1:3" ht="15">
      <c r="A12" s="36">
        <v>10</v>
      </c>
      <c r="B12" s="47" t="s">
        <v>21</v>
      </c>
      <c r="C12" s="49">
        <f>'Бюджет, 1-ви семстър'!H22+'Бюджет, 2-ри семстър'!G22</f>
        <v>60</v>
      </c>
    </row>
    <row r="13" spans="1:3" ht="15">
      <c r="A13" s="34">
        <v>11</v>
      </c>
      <c r="B13" s="42" t="s">
        <v>22</v>
      </c>
      <c r="C13" s="49">
        <f>'Бюджет, 1-ви семстър'!H23+'Бюджет, 2-ри семстър'!G23</f>
        <v>200</v>
      </c>
    </row>
    <row r="14" spans="1:3" ht="15">
      <c r="A14" s="36">
        <v>12</v>
      </c>
      <c r="B14" s="47" t="s">
        <v>23</v>
      </c>
      <c r="C14" s="49">
        <f>'Бюджет, 1-ви семстър'!H24+'Бюджет, 2-ри семстър'!G24</f>
        <v>180</v>
      </c>
    </row>
    <row r="15" spans="1:3" ht="15">
      <c r="A15" s="34">
        <v>13</v>
      </c>
      <c r="B15" s="42" t="s">
        <v>24</v>
      </c>
      <c r="C15" s="49">
        <f>'Бюджет, 1-ви семстър'!H25+'Бюджет, 2-ри семстър'!G25</f>
        <v>33.333333333333336</v>
      </c>
    </row>
    <row r="16" spans="1:3" ht="15">
      <c r="A16" s="36">
        <v>14</v>
      </c>
      <c r="B16" s="47" t="s">
        <v>25</v>
      </c>
      <c r="C16" s="49">
        <f>'Бюджет, 1-ви семстър'!H26+'Бюджет, 2-ри семстър'!G26</f>
        <v>200</v>
      </c>
    </row>
    <row r="17" spans="1:5" ht="15">
      <c r="A17" s="34">
        <v>15</v>
      </c>
      <c r="B17" s="42" t="s">
        <v>26</v>
      </c>
      <c r="C17" s="49">
        <f>'Бюджет, 1-ви семстър'!H27+'Бюджет, 2-ри семстър'!G27</f>
        <v>258</v>
      </c>
    </row>
    <row r="18" spans="1:5" ht="15">
      <c r="A18" s="36">
        <v>16</v>
      </c>
      <c r="B18" s="47" t="s">
        <v>27</v>
      </c>
      <c r="C18" s="49">
        <f>'Бюджет, 1-ви семстър'!H28+'Бюджет, 2-ри семстър'!G28</f>
        <v>50</v>
      </c>
    </row>
    <row r="19" spans="1:5" ht="15">
      <c r="A19" s="34">
        <v>17</v>
      </c>
      <c r="B19" s="43" t="s">
        <v>28</v>
      </c>
      <c r="C19" s="49">
        <f>'Бюджет, 1-ви семстър'!H29+'Бюджет, 2-ри семстър'!G29</f>
        <v>60</v>
      </c>
    </row>
    <row r="20" spans="1:5" ht="15">
      <c r="A20" s="36">
        <v>18</v>
      </c>
      <c r="B20" s="47" t="s">
        <v>29</v>
      </c>
      <c r="C20" s="49">
        <f>'Бюджет, 1-ви семстър'!H30+'Бюджет, 2-ри семстър'!G30</f>
        <v>250</v>
      </c>
    </row>
    <row r="21" spans="1:5" ht="15">
      <c r="A21" s="34">
        <v>19</v>
      </c>
      <c r="B21" s="43" t="s">
        <v>30</v>
      </c>
      <c r="C21" s="49">
        <f>'Бюджет, 1-ви семстър'!H31+'Бюджет, 2-ри семстър'!G31</f>
        <v>120</v>
      </c>
      <c r="E21" s="41"/>
    </row>
    <row r="22" spans="1:5" ht="15.75" thickBot="1">
      <c r="A22" s="39">
        <v>20</v>
      </c>
      <c r="B22" s="48" t="s">
        <v>4</v>
      </c>
      <c r="C22" s="49">
        <f>'Бюджет, 1-ви семстър'!H32+'Бюджет, 2-ри семстър'!G32</f>
        <v>90</v>
      </c>
    </row>
    <row r="23" spans="1:5" ht="15">
      <c r="B23" s="19" t="s">
        <v>46</v>
      </c>
      <c r="C23" s="49">
        <f>SUM(C3:C22)</f>
        <v>5471.2933333333331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21"/>
  <sheetViews>
    <sheetView workbookViewId="0">
      <selection activeCell="F26" sqref="F26"/>
    </sheetView>
  </sheetViews>
  <sheetFormatPr defaultRowHeight="12.75"/>
  <cols>
    <col min="2" max="2" width="29" customWidth="1"/>
  </cols>
  <sheetData>
    <row r="1" spans="1:2" ht="22.5" customHeight="1">
      <c r="A1" s="32" t="s">
        <v>45</v>
      </c>
      <c r="B1" s="33"/>
    </row>
    <row r="2" spans="1:2">
      <c r="A2" s="34">
        <v>1</v>
      </c>
      <c r="B2" s="35" t="s">
        <v>5</v>
      </c>
    </row>
    <row r="3" spans="1:2">
      <c r="A3" s="36">
        <v>2</v>
      </c>
      <c r="B3" s="37" t="s">
        <v>6</v>
      </c>
    </row>
    <row r="4" spans="1:2">
      <c r="A4" s="34">
        <v>3</v>
      </c>
      <c r="B4" s="35" t="s">
        <v>7</v>
      </c>
    </row>
    <row r="5" spans="1:2">
      <c r="A5" s="36">
        <v>4</v>
      </c>
      <c r="B5" s="37" t="s">
        <v>15</v>
      </c>
    </row>
    <row r="6" spans="1:2">
      <c r="A6" s="34">
        <v>5</v>
      </c>
      <c r="B6" s="35" t="s">
        <v>16</v>
      </c>
    </row>
    <row r="7" spans="1:2">
      <c r="A7" s="36">
        <v>6</v>
      </c>
      <c r="B7" s="37" t="s">
        <v>17</v>
      </c>
    </row>
    <row r="8" spans="1:2">
      <c r="A8" s="34">
        <v>7</v>
      </c>
      <c r="B8" s="35" t="s">
        <v>18</v>
      </c>
    </row>
    <row r="9" spans="1:2">
      <c r="A9" s="36">
        <v>8</v>
      </c>
      <c r="B9" s="37" t="s">
        <v>19</v>
      </c>
    </row>
    <row r="10" spans="1:2">
      <c r="A10" s="34">
        <v>9</v>
      </c>
      <c r="B10" s="35" t="s">
        <v>20</v>
      </c>
    </row>
    <row r="11" spans="1:2">
      <c r="A11" s="36">
        <v>10</v>
      </c>
      <c r="B11" s="37" t="s">
        <v>21</v>
      </c>
    </row>
    <row r="12" spans="1:2">
      <c r="A12" s="34">
        <v>11</v>
      </c>
      <c r="B12" s="35" t="s">
        <v>22</v>
      </c>
    </row>
    <row r="13" spans="1:2">
      <c r="A13" s="36">
        <v>12</v>
      </c>
      <c r="B13" s="37" t="s">
        <v>23</v>
      </c>
    </row>
    <row r="14" spans="1:2">
      <c r="A14" s="34">
        <v>13</v>
      </c>
      <c r="B14" s="35" t="s">
        <v>24</v>
      </c>
    </row>
    <row r="15" spans="1:2">
      <c r="A15" s="36">
        <v>14</v>
      </c>
      <c r="B15" s="37" t="s">
        <v>25</v>
      </c>
    </row>
    <row r="16" spans="1:2">
      <c r="A16" s="34">
        <v>15</v>
      </c>
      <c r="B16" s="35" t="s">
        <v>26</v>
      </c>
    </row>
    <row r="17" spans="1:2">
      <c r="A17" s="36">
        <v>16</v>
      </c>
      <c r="B17" s="37" t="s">
        <v>27</v>
      </c>
    </row>
    <row r="18" spans="1:2">
      <c r="A18" s="34">
        <v>17</v>
      </c>
      <c r="B18" s="38" t="s">
        <v>28</v>
      </c>
    </row>
    <row r="19" spans="1:2">
      <c r="A19" s="36">
        <v>18</v>
      </c>
      <c r="B19" s="37" t="s">
        <v>29</v>
      </c>
    </row>
    <row r="20" spans="1:2">
      <c r="A20" s="34">
        <v>19</v>
      </c>
      <c r="B20" s="38" t="s">
        <v>30</v>
      </c>
    </row>
    <row r="21" spans="1:2" ht="13.5" thickBot="1">
      <c r="A21" s="39">
        <v>20</v>
      </c>
      <c r="B21" s="40" t="s">
        <v>4</v>
      </c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Бюджет, 1-ви семстър</vt:lpstr>
      <vt:lpstr>Бюджет, 2-ри семстър</vt:lpstr>
      <vt:lpstr>Годишен</vt:lpstr>
      <vt:lpstr>Номенклатури</vt:lpstr>
    </vt:vector>
  </TitlesOfParts>
  <Manager>Prof. Dr Stephen Drazhev, Chairman</Manager>
  <Company>LogMan Association for Education &amp; Science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6Plus Student's Guide: Excel Examples</dc:title>
  <dc:subject>Studen's Budget</dc:subject>
  <dc:creator>Prof. Dr Stephen Drazhev, Chairman</dc:creator>
  <cp:lastModifiedBy>Stephen Drazhev</cp:lastModifiedBy>
  <dcterms:created xsi:type="dcterms:W3CDTF">2006-02-03T16:03:27Z</dcterms:created>
  <dcterms:modified xsi:type="dcterms:W3CDTF">2009-10-21T15:45:40Z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bool>true</vt:bool>
  </property>
</Properties>
</file>